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defaultThemeVersion="124226"/>
  <mc:AlternateContent xmlns:mc="http://schemas.openxmlformats.org/markup-compatibility/2006">
    <mc:Choice Requires="x15">
      <x15ac:absPath xmlns:x15ac="http://schemas.microsoft.com/office/spreadsheetml/2010/11/ac" url="H:\"/>
    </mc:Choice>
  </mc:AlternateContent>
  <xr:revisionPtr revIDLastSave="0" documentId="8_{F895412A-C80B-4212-A124-07551A5062B2}" xr6:coauthVersionLast="47" xr6:coauthVersionMax="47" xr10:uidLastSave="{00000000-0000-0000-0000-000000000000}"/>
  <workbookProtection workbookPassword="E99D" lockStructure="1"/>
  <bookViews>
    <workbookView xWindow="-120" yWindow="-120" windowWidth="29040" windowHeight="1584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3" i="12" l="1"/>
  <c r="L4" i="12"/>
  <c r="L5" i="12"/>
  <c r="L6" i="12"/>
  <c r="L7" i="12"/>
  <c r="L8" i="12"/>
  <c r="L9" i="12"/>
  <c r="L10" i="12"/>
  <c r="L11" i="12"/>
  <c r="L12" i="12"/>
  <c r="L1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8" i="12"/>
  <c r="O39" i="12"/>
  <c r="O40" i="12"/>
  <c r="O41" i="12"/>
  <c r="O42" i="12"/>
  <c r="O43" i="12"/>
  <c r="O3" i="12"/>
  <c r="O2" i="12"/>
  <c r="K3" i="12"/>
  <c r="K4" i="12"/>
  <c r="K5" i="12"/>
  <c r="K6" i="12"/>
  <c r="K7" i="12"/>
  <c r="K8" i="12"/>
  <c r="K9" i="12"/>
  <c r="K10" i="12"/>
  <c r="K11" i="12"/>
  <c r="K12" i="12"/>
  <c r="K13" i="12"/>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2"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2" i="12"/>
  <c r="H3" i="12"/>
  <c r="H4" i="12"/>
  <c r="H5" i="12"/>
  <c r="H6" i="12"/>
  <c r="H7" i="12"/>
  <c r="H8" i="12"/>
  <c r="H9" i="12"/>
  <c r="H10" i="12"/>
  <c r="H11" i="12"/>
  <c r="H12" i="12"/>
  <c r="H13" i="12"/>
  <c r="H14" i="12"/>
  <c r="H15" i="12"/>
  <c r="H16" i="12"/>
  <c r="H17" i="12"/>
  <c r="H18" i="12"/>
  <c r="H19" i="12"/>
  <c r="H20" i="12"/>
  <c r="H21" i="12"/>
  <c r="H22" i="12"/>
  <c r="H23" i="12"/>
  <c r="H24" i="12"/>
  <c r="H25" i="12"/>
  <c r="H26" i="12"/>
  <c r="H27" i="12"/>
  <c r="H28" i="12"/>
  <c r="H29" i="12"/>
  <c r="H30" i="12"/>
  <c r="H31" i="12"/>
  <c r="H32" i="12"/>
  <c r="H33" i="12"/>
  <c r="H34" i="12"/>
  <c r="H35" i="12"/>
  <c r="H36" i="12"/>
  <c r="H37" i="12"/>
  <c r="H38" i="12"/>
  <c r="H39" i="12"/>
  <c r="H40" i="12"/>
  <c r="H41" i="12"/>
  <c r="H42" i="12"/>
  <c r="H43" i="12"/>
  <c r="H2" i="12"/>
  <c r="G3" i="12"/>
  <c r="G4" i="12"/>
  <c r="G5" i="12"/>
  <c r="G6" i="12"/>
  <c r="G7" i="12"/>
  <c r="G8" i="12"/>
  <c r="G9" i="12"/>
  <c r="G10" i="12"/>
  <c r="G11" i="12"/>
  <c r="G12" i="12"/>
  <c r="G13" i="12"/>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2"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3" i="12"/>
  <c r="E4" i="12"/>
  <c r="E5" i="12"/>
  <c r="E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 xml:space="preserve">Als Abrechnungszeitraum ist der komplette Monat anzugeben, zum Beispiel "Oktober 2021"
</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sharedStrings.xml><?xml version="1.0" encoding="utf-8"?>
<sst xmlns="http://schemas.openxmlformats.org/spreadsheetml/2006/main" count="449" uniqueCount="321">
  <si>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</si>
  <si>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</si>
  <si>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</si>
  <si>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</si>
  <si>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</si>
  <si>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</si>
  <si>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</si>
  <si>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</si>
  <si>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</si>
  <si>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</si>
  <si>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</si>
  <si>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</si>
  <si>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</si>
  <si>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</si>
  <si>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</si>
  <si>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</si>
  <si>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</si>
  <si>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</si>
  <si>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</si>
  <si>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</si>
  <si>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</si>
  <si>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</si>
  <si>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</si>
  <si>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</si>
  <si>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</si>
  <si>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</si>
  <si>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</si>
  <si>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</si>
  <si>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</si>
  <si>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</si>
  <si>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</si>
  <si>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</si>
  <si>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</si>
  <si>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</si>
  <si>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</si>
  <si>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</si>
  <si>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</si>
  <si>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</si>
  <si>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</si>
  <si>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</si>
  <si>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</si>
  <si>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</si>
  <si>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</si>
  <si>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</si>
  <si>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</si>
  <si>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</si>
  <si>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</si>
  <si>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</si>
  <si>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</si>
  <si>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</si>
  <si>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</si>
  <si>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</si>
  <si>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</si>
  <si>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</si>
  <si>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</si>
  <si>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</si>
  <si>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</si>
  <si>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</si>
  <si>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</si>
  <si>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</si>
  <si>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</si>
  <si>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</si>
  <si>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</si>
  <si>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</si>
  <si>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</si>
  <si>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</si>
  <si>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</si>
  <si>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</si>
  <si>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</si>
  <si>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</si>
  <si>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</si>
  <si>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</si>
  <si>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</si>
  <si>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</si>
  <si>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</si>
  <si>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</si>
  <si>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</si>
  <si>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</si>
  <si>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</si>
  <si>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</si>
  <si>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</si>
  <si>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</si>
  <si>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</si>
  <si>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</si>
  <si>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</si>
  <si>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</si>
  <si>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</si>
  <si>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</si>
  <si>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</si>
  <si>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</si>
  <si>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</si>
  <si>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</si>
  <si>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</si>
  <si>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</si>
  <si>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</si>
  <si>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</si>
  <si>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</si>
  <si>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</si>
  <si>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</si>
  <si>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</si>
  <si>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</si>
  <si>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</si>
  <si>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</si>
  <si>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</si>
  <si>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</si>
  <si>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</si>
  <si>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</si>
  <si>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</si>
  <si>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</si>
  <si>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</si>
  <si>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</si>
  <si>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</si>
  <si>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</si>
  <si>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</si>
  <si>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</si>
  <si>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</si>
  <si>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</si>
  <si>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</si>
  <si>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</si>
  <si>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</si>
  <si>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</si>
  <si>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</si>
  <si>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</si>
  <si>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</si>
  <si>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</si>
  <si>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</si>
  <si>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</si>
  <si>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</si>
  <si>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</si>
  <si>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</si>
  <si>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</si>
  <si>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</si>
  <si>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</si>
  <si>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</si>
  <si>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</si>
  <si>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</si>
  <si>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</si>
  <si>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</si>
  <si>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</si>
  <si>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</si>
  <si>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</si>
  <si>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</si>
  <si>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</si>
  <si>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</si>
  <si>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</si>
  <si>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</si>
  <si>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</si>
  <si>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</si>
  <si>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</si>
  <si>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</si>
  <si>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</si>
  <si>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</si>
  <si>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</si>
  <si>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</si>
  <si>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</si>
  <si>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</si>
  <si>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</si>
  <si>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</si>
  <si>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</si>
  <si>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</si>
  <si>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</si>
  <si>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</si>
  <si>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</si>
  <si>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</si>
  <si>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</si>
  <si>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</si>
  <si>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</si>
  <si>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</si>
  <si>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</si>
  <si>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</si>
  <si>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</si>
  <si>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</si>
  <si>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</si>
  <si>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</si>
  <si>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</si>
  <si>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</si>
  <si>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</si>
  <si>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</si>
  <si>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</si>
  <si>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</si>
  <si>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</si>
  <si>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</si>
  <si>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</si>
  <si>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</si>
  <si>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</si>
  <si>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</si>
  <si>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</si>
  <si>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</si>
  <si>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</si>
  <si>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</si>
  <si>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</si>
  <si>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</si>
  <si>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</si>
  <si>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</si>
  <si>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</si>
  <si>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</si>
  <si>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</si>
  <si>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</si>
  <si>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</si>
  <si>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</si>
  <si>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</si>
  <si>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</si>
  <si>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</si>
  <si>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</si>
  <si>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</si>
  <si>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</si>
  <si>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</si>
  <si>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</si>
  <si>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</si>
  <si>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</si>
  <si>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</si>
  <si>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</si>
  <si>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</si>
  <si>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</si>
  <si>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</si>
  <si>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</si>
  <si>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</si>
  <si>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</si>
  <si>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</si>
  <si>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</si>
  <si>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</si>
  <si>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</si>
  <si>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</si>
  <si>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</si>
  <si>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</si>
  <si>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</si>
  <si>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</si>
  <si>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</si>
  <si>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</si>
  <si>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</si>
  <si>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</si>
  <si>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</si>
  <si>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</si>
  <si>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</si>
  <si>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</si>
  <si>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</si>
  <si>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</si>
  <si>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</si>
  <si>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</si>
  <si>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</si>
  <si>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</si>
  <si>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</si>
  <si>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</si>
  <si>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</si>
  <si>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</si>
  <si>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</si>
  <si>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</si>
  <si>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</si>
  <si>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</si>
  <si>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</si>
  <si>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</si>
  <si>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</si>
  <si>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</si>
  <si>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</si>
  <si>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</si>
  <si>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</si>
  <si>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</si>
  <si>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</si>
  <si>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</si>
  <si>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</si>
  <si>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</si>
  <si>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</si>
  <si>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</si>
  <si>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</si>
  <si>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</si>
  <si>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</si>
  <si>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</si>
  <si>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</si>
  <si>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</si>
  <si>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</si>
  <si>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</si>
  <si>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</si>
  <si>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</si>
  <si>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</si>
  <si>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</si>
  <si>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</si>
  <si>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</si>
  <si>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</si>
  <si>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</si>
  <si>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</si>
  <si>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</si>
  <si>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</si>
  <si>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</si>
  <si>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</si>
  <si>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</si>
  <si>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</si>
  <si>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</si>
  <si>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</si>
  <si>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</si>
  <si>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</si>
  <si>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</si>
  <si>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</si>
  <si>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</si>
  <si>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</si>
  <si>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</si>
  <si>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</si>
  <si>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</si>
  <si>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</si>
  <si>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</si>
  <si>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</si>
  <si>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</si>
  <si>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</si>
  <si>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</si>
  <si>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</si>
  <si>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</si>
  <si>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</si>
  <si>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</si>
  <si>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</si>
  <si>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</si>
  <si>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</si>
  <si>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</si>
  <si>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</si>
  <si>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</si>
  <si>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</si>
  <si>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</si>
  <si>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</si>
  <si>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</si>
  <si>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</si>
  <si>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Version 3.1</t>
  </si>
  <si>
    <t>Summe Fahrtkostenzuschuss:</t>
  </si>
  <si>
    <t>Mannheim KdöR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</si>
</sst>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s>
  <fonts count="18"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69">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2" fillId="0" borderId="13" xfId="0" applyFont="1" applyBorder="1" applyAlignment="1">
      <alignment wrapText="1"/>
    </xf>
    <xf numFmtId="0" fontId="0" fillId="0" borderId="7" xfId="0" applyBorder="1"/>
    <xf numFmtId="0" fontId="2" fillId="0" borderId="0" xfId="0" applyFont="1" applyBorder="1"/>
    <xf numFmtId="0" fontId="0" fillId="0" borderId="0" xfId="0" applyNumberFormat="1" applyBorder="1"/>
    <xf numFmtId="0" fontId="2" fillId="0" borderId="7" xfId="0" applyFon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0" fontId="8" fillId="4" borderId="0" xfId="0" applyFont="1" applyFill="1"/>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166" fontId="2"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8" fillId="0" borderId="24" xfId="1" applyNumberFormat="1" applyFont="1" applyBorder="1"/>
    <xf numFmtId="166" fontId="8" fillId="0" borderId="25" xfId="1" applyNumberFormat="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6" borderId="26" xfId="2" applyNumberFormat="1" applyFont="1" applyFill="1" applyBorder="1" applyAlignment="1" applyProtection="1">
      <alignment wrapText="1"/>
      <protection locked="0"/>
    </xf>
    <xf numFmtId="165" fontId="11" fillId="6" borderId="27" xfId="2" applyNumberFormat="1" applyFont="1" applyFill="1" applyBorder="1" applyProtection="1">
      <protection locked="0"/>
    </xf>
    <xf numFmtId="165" fontId="11" fillId="6" borderId="28" xfId="2" applyNumberFormat="1" applyFont="1" applyFill="1" applyBorder="1" applyProtection="1">
      <protection locked="0"/>
    </xf>
    <xf numFmtId="0" fontId="11" fillId="6" borderId="26" xfId="2" applyFont="1" applyFill="1" applyBorder="1" applyAlignment="1" applyProtection="1">
      <alignment wrapText="1"/>
      <protection locked="0"/>
    </xf>
    <xf numFmtId="0" fontId="11" fillId="6" borderId="28" xfId="2" applyFont="1" applyFill="1" applyBorder="1" applyAlignment="1" applyProtection="1">
      <alignment wrapText="1"/>
      <protection locked="0"/>
    </xf>
    <xf numFmtId="0" fontId="11" fillId="6" borderId="29" xfId="2" applyFont="1" applyFill="1" applyBorder="1" applyAlignment="1" applyProtection="1">
      <alignment wrapText="1"/>
      <protection locked="0"/>
    </xf>
    <xf numFmtId="0" fontId="11" fillId="6" borderId="35" xfId="2" applyFont="1" applyFill="1" applyBorder="1" applyAlignment="1" applyProtection="1">
      <alignment wrapText="1"/>
      <protection locked="0"/>
    </xf>
    <xf numFmtId="44" fontId="11" fillId="6" borderId="28" xfId="1" applyFont="1" applyFill="1" applyBorder="1" applyAlignment="1" applyProtection="1">
      <alignment wrapText="1"/>
      <protection locked="0"/>
    </xf>
    <xf numFmtId="165" fontId="11" fillId="6" borderId="1" xfId="2" applyNumberFormat="1" applyFont="1" applyFill="1" applyBorder="1" applyProtection="1">
      <protection locked="0"/>
    </xf>
    <xf numFmtId="165" fontId="11" fillId="6" borderId="4" xfId="2" applyNumberFormat="1" applyFont="1" applyFill="1" applyBorder="1" applyProtection="1">
      <protection locked="0"/>
    </xf>
    <xf numFmtId="0" fontId="11" fillId="6" borderId="3" xfId="2" applyFont="1" applyFill="1" applyBorder="1" applyAlignment="1" applyProtection="1">
      <alignment wrapText="1"/>
      <protection locked="0"/>
    </xf>
    <xf numFmtId="0" fontId="11" fillId="6" borderId="4" xfId="2" applyFont="1" applyFill="1" applyBorder="1" applyAlignment="1" applyProtection="1">
      <alignment wrapText="1"/>
      <protection locked="0"/>
    </xf>
    <xf numFmtId="0" fontId="11" fillId="6" borderId="21" xfId="2" applyFont="1" applyFill="1" applyBorder="1" applyAlignment="1" applyProtection="1">
      <alignment wrapText="1"/>
      <protection locked="0"/>
    </xf>
    <xf numFmtId="0" fontId="11" fillId="6" borderId="30" xfId="2" applyFont="1" applyFill="1" applyBorder="1" applyAlignment="1" applyProtection="1">
      <alignment wrapText="1"/>
      <protection locked="0"/>
    </xf>
    <xf numFmtId="44" fontId="11" fillId="6" borderId="4" xfId="1" applyFont="1" applyFill="1" applyBorder="1" applyAlignment="1" applyProtection="1">
      <alignment wrapText="1"/>
      <protection locked="0"/>
    </xf>
    <xf numFmtId="167" fontId="11" fillId="6" borderId="17" xfId="2" applyNumberFormat="1" applyFont="1" applyFill="1" applyBorder="1" applyAlignment="1" applyProtection="1">
      <alignment wrapText="1"/>
      <protection locked="0"/>
    </xf>
    <xf numFmtId="165" fontId="11" fillId="6" borderId="18" xfId="2" applyNumberFormat="1" applyFont="1" applyFill="1" applyBorder="1" applyProtection="1">
      <protection locked="0"/>
    </xf>
    <xf numFmtId="165" fontId="11" fillId="6" borderId="19" xfId="2" applyNumberFormat="1" applyFont="1" applyFill="1" applyBorder="1" applyProtection="1">
      <protection locked="0"/>
    </xf>
    <xf numFmtId="0" fontId="11" fillId="6" borderId="17" xfId="2" applyFont="1" applyFill="1" applyBorder="1" applyAlignment="1" applyProtection="1">
      <alignment wrapText="1"/>
      <protection locked="0"/>
    </xf>
    <xf numFmtId="0" fontId="11" fillId="6" borderId="19" xfId="2" applyFont="1" applyFill="1" applyBorder="1" applyAlignment="1" applyProtection="1">
      <alignment wrapText="1"/>
      <protection locked="0"/>
    </xf>
    <xf numFmtId="0" fontId="11" fillId="6" borderId="22" xfId="2" applyFont="1" applyFill="1" applyBorder="1" applyAlignment="1" applyProtection="1">
      <alignment wrapText="1"/>
      <protection locked="0"/>
    </xf>
    <xf numFmtId="0" fontId="11" fillId="6" borderId="31" xfId="2" applyFont="1" applyFill="1" applyBorder="1" applyAlignment="1" applyProtection="1">
      <alignment wrapText="1"/>
      <protection locked="0"/>
    </xf>
    <xf numFmtId="44" fontId="11" fillId="6" borderId="19" xfId="1" applyFont="1" applyFill="1" applyBorder="1" applyAlignment="1" applyProtection="1">
      <alignment wrapText="1"/>
      <protection locked="0"/>
    </xf>
    <xf numFmtId="164" fontId="14" fillId="6"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5" borderId="0" xfId="0" applyFont="1" applyFill="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6" borderId="2" xfId="2" applyFont="1" applyFill="1" applyBorder="1" applyAlignment="1" applyProtection="1">
      <alignment horizontal="left"/>
      <protection locked="0"/>
    </xf>
    <xf numFmtId="0" fontId="14" fillId="6" borderId="0" xfId="2" applyFont="1" applyFill="1" applyBorder="1" applyAlignment="1" applyProtection="1">
      <alignment horizontal="left"/>
      <protection locked="0"/>
    </xf>
    <xf numFmtId="0" fontId="14" fillId="6" borderId="2" xfId="2" applyFont="1" applyFill="1" applyBorder="1" applyAlignment="1" applyProtection="1">
      <alignment horizontal="left" vertical="center" wrapText="1"/>
      <protection locked="0"/>
    </xf>
    <xf numFmtId="0" fontId="14" fillId="6"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6" borderId="0" xfId="2" applyFont="1" applyFill="1" applyBorder="1" applyAlignment="1" applyProtection="1">
      <alignment horizontal="right" wrapText="1"/>
      <protection locked="0"/>
    </xf>
    <xf numFmtId="0" fontId="14" fillId="6"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N103"/>
  <sheetViews>
    <sheetView showZeros="0" tabSelected="1" zoomScaleNormal="100" workbookViewId="0">
      <selection activeCell="G12" sqref="G12"/>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4"/>
      <c r="K1" s="63" t="s">
        <v>318</v>
      </c>
    </row>
    <row r="2" spans="1:14" ht="6" customHeight="1" x14ac:dyDescent="0.2"/>
    <row r="3" spans="1:14" ht="36" customHeight="1" x14ac:dyDescent="0.2">
      <c r="A3" s="36" t="s">
        <v>301</v>
      </c>
      <c r="B3" s="133"/>
      <c r="C3" s="134"/>
      <c r="D3" s="134"/>
      <c r="E3" s="134"/>
      <c r="F3" s="55" t="s">
        <v>32</v>
      </c>
      <c r="G3" s="112"/>
      <c r="H3" s="35"/>
      <c r="I3" s="141" t="s">
        <v>35</v>
      </c>
      <c r="J3" s="141"/>
      <c r="K3" s="141"/>
      <c r="L3" s="7"/>
      <c r="M3" s="7"/>
      <c r="N3" s="4"/>
    </row>
    <row r="4" spans="1:14" ht="6" customHeight="1" x14ac:dyDescent="0.2">
      <c r="A4" s="35"/>
      <c r="B4" s="10"/>
      <c r="C4" s="11"/>
      <c r="D4" s="7"/>
      <c r="I4" s="141"/>
      <c r="J4" s="141"/>
      <c r="K4" s="141"/>
      <c r="M4" s="4"/>
    </row>
    <row r="5" spans="1:14" ht="36" customHeight="1" x14ac:dyDescent="0.2">
      <c r="A5" s="43" t="s">
        <v>302</v>
      </c>
      <c r="B5" s="135"/>
      <c r="C5" s="136"/>
      <c r="D5" s="136"/>
      <c r="E5" s="136"/>
      <c r="G5" s="52"/>
      <c r="H5" s="52"/>
      <c r="I5" s="141"/>
      <c r="J5" s="141"/>
      <c r="K5" s="141"/>
      <c r="L5" s="52"/>
      <c r="M5" s="4"/>
      <c r="N5" s="4"/>
    </row>
    <row r="6" spans="1:14" ht="6" customHeight="1" x14ac:dyDescent="0.2">
      <c r="A6" s="140"/>
      <c r="B6" s="140"/>
      <c r="C6" s="140"/>
      <c r="D6" s="140"/>
      <c r="F6" s="34"/>
      <c r="G6" s="7"/>
      <c r="H6" s="7"/>
      <c r="I6" s="7"/>
      <c r="J6" s="7"/>
      <c r="K6" s="52"/>
      <c r="L6" s="52"/>
      <c r="M6" s="52"/>
      <c r="N6" s="7"/>
    </row>
    <row r="7" spans="1:14" ht="36" customHeight="1" x14ac:dyDescent="0.2">
      <c r="A7" s="36" t="s">
        <v>283</v>
      </c>
      <c r="B7" s="138" t="s">
        <v>41</v>
      </c>
      <c r="C7" s="138"/>
      <c r="D7" s="138"/>
      <c r="E7" s="138"/>
      <c r="F7" s="139" t="s">
        <v>320</v>
      </c>
      <c r="G7" s="139"/>
      <c r="H7" s="142"/>
      <c r="I7" s="142"/>
      <c r="J7" s="57"/>
      <c r="K7" s="57"/>
      <c r="L7" s="57"/>
      <c r="M7" s="52"/>
      <c r="N7" s="7"/>
    </row>
    <row r="8" spans="1:14" ht="6" customHeight="1" thickBot="1" x14ac:dyDescent="0.25">
      <c r="A8" s="10"/>
      <c r="B8" s="11"/>
      <c r="C8" s="11"/>
      <c r="D8" s="11"/>
      <c r="E8" s="7"/>
      <c r="F8" s="7"/>
      <c r="G8" s="7"/>
      <c r="H8" s="7"/>
      <c r="I8" s="7"/>
      <c r="J8" s="7"/>
      <c r="K8" s="7"/>
      <c r="L8" s="7"/>
      <c r="M8" s="7"/>
      <c r="N8" s="7"/>
    </row>
    <row r="9" spans="1:14" ht="13.5" thickBot="1" x14ac:dyDescent="0.25">
      <c r="A9" s="128" t="s">
        <v>275</v>
      </c>
      <c r="B9" s="129"/>
      <c r="C9" s="129"/>
      <c r="D9" s="130"/>
      <c r="E9" s="128" t="s">
        <v>38</v>
      </c>
      <c r="F9" s="129"/>
      <c r="G9" s="130"/>
      <c r="H9" s="131" t="s">
        <v>281</v>
      </c>
      <c r="I9" s="132"/>
      <c r="J9" s="31"/>
      <c r="K9" s="131" t="s">
        <v>282</v>
      </c>
      <c r="L9" s="137"/>
      <c r="M9" s="132"/>
      <c r="N9" s="7"/>
    </row>
    <row r="10" spans="1:14" ht="37.5" customHeight="1" thickBot="1" x14ac:dyDescent="0.25">
      <c r="A10" s="163" t="s">
        <v>4</v>
      </c>
      <c r="B10" s="161" t="s">
        <v>36</v>
      </c>
      <c r="C10" s="161" t="s">
        <v>37</v>
      </c>
      <c r="D10" s="157" t="s">
        <v>303</v>
      </c>
      <c r="E10" s="165" t="s">
        <v>305</v>
      </c>
      <c r="F10" s="167" t="s">
        <v>11</v>
      </c>
      <c r="G10" s="159" t="s">
        <v>306</v>
      </c>
      <c r="H10" s="143" t="s">
        <v>307</v>
      </c>
      <c r="I10" s="143"/>
      <c r="J10" s="59"/>
      <c r="K10" s="144" t="s">
        <v>279</v>
      </c>
      <c r="L10" s="146" t="s">
        <v>280</v>
      </c>
      <c r="M10" s="148" t="s">
        <v>31</v>
      </c>
      <c r="N10" s="7"/>
    </row>
    <row r="11" spans="1:14" ht="41.25" customHeight="1" thickBot="1" x14ac:dyDescent="0.25">
      <c r="A11" s="164"/>
      <c r="B11" s="162"/>
      <c r="C11" s="162"/>
      <c r="D11" s="158"/>
      <c r="E11" s="166"/>
      <c r="F11" s="168"/>
      <c r="G11" s="160"/>
      <c r="H11" s="60" t="s">
        <v>308</v>
      </c>
      <c r="I11" s="61" t="s">
        <v>312</v>
      </c>
      <c r="J11" s="62" t="s">
        <v>278</v>
      </c>
      <c r="K11" s="145"/>
      <c r="L11" s="147"/>
      <c r="M11" s="149"/>
      <c r="N11" s="4"/>
    </row>
    <row r="12" spans="1:14" ht="45" customHeight="1" x14ac:dyDescent="0.25">
      <c r="A12" s="89"/>
      <c r="B12" s="90"/>
      <c r="C12" s="90"/>
      <c r="D12" s="91"/>
      <c r="E12" s="92"/>
      <c r="F12" s="93"/>
      <c r="G12" s="94"/>
      <c r="H12" s="95"/>
      <c r="I12" s="96"/>
      <c r="J12" s="58">
        <f>ROUND(IF(AND(H12&lt;=5,I12=""),MIN(11,I12*1),MIN(H12*0.3+I12,11)),2)</f>
        <v>0</v>
      </c>
      <c r="K12" s="82">
        <f t="array" ref="K12">IF(ISNA(INDEX(Datentabelle!A:O,MATCH(E12&amp;F12,Datentabelle!A:A&amp;Datentabelle!B:B,0),MATCH($B$5,Datentabelle!$A$1:$O$1,0))),0,INDEX(Datentabelle!A:O,MATCH(E12&amp;F12,Datentabelle!A:A&amp;Datentabelle!B:B,0),MATCH($B$5,Datentabelle!$A$1:$O$1,0)))</f>
        <v>0</v>
      </c>
      <c r="L12" s="83">
        <f t="array" ref="L12">IF(ISNA(INDEX(Datentabelle!T:AG,MATCH(Stundennachweis_Abrechnung!G12,Datentabelle!T:T,0),MATCH(Stundennachweis_Abrechnung!$B$5,Datentabelle!$T$1:$AG$1,0))),0,INDEX(Datentabelle!T:AG,MATCH(Stundennachweis_Abrechnung!G12,Datentabelle!T:T,0),MATCH(Stundennachweis_Abrechnung!$B$5,Datentabelle!$T$1:$AG$1,0)))</f>
        <v>0</v>
      </c>
      <c r="M12" s="84">
        <f>ROUND(K12+IF(G12='Drop Down'!$E$14,L12*((D12-INT(D12))*24),Stundennachweis_Abrechnung!L12),2)</f>
        <v>0</v>
      </c>
      <c r="N12" s="4"/>
    </row>
    <row r="13" spans="1:14" ht="45" customHeight="1" x14ac:dyDescent="0.25">
      <c r="A13" s="89"/>
      <c r="B13" s="97"/>
      <c r="C13" s="97"/>
      <c r="D13" s="98"/>
      <c r="E13" s="99"/>
      <c r="F13" s="100"/>
      <c r="G13" s="101"/>
      <c r="H13" s="102"/>
      <c r="I13" s="103"/>
      <c r="J13" s="58">
        <f t="shared" ref="J13:J22" si="0">ROUND(IF(AND(H13&lt;=5,I13=""),MIN(11,I13*1),MIN(H13*0.3+I13,11)),2)</f>
        <v>0</v>
      </c>
      <c r="K13" s="85">
        <f t="array" ref="K13">IF(ISNA(INDEX(Datentabelle!A:O,MATCH(E13&amp;F13,Datentabelle!A:A&amp;Datentabelle!B:B,0),MATCH($B$5,Datentabelle!$A$1:$O$1,0))),0,INDEX(Datentabelle!A:O,MATCH(E13&amp;F13,Datentabelle!A:A&amp;Datentabelle!B:B,0),MATCH($B$5,Datentabelle!$A$1:$O$1,0)))</f>
        <v>0</v>
      </c>
      <c r="L13" s="86">
        <f t="array" ref="L13">IF(ISNA(INDEX(Datentabelle!T:AG,MATCH(Stundennachweis_Abrechnung!G13,Datentabelle!T:T,0),MATCH(Stundennachweis_Abrechnung!$B$5,Datentabelle!$T$1:$AG$1,0))),0,INDEX(Datentabelle!T:AG,MATCH(Stundennachweis_Abrechnung!G13,Datentabelle!T:T,0),MATCH(Stundennachweis_Abrechnung!$B$5,Datentabelle!$T$1:$AG$1,0)))</f>
        <v>0</v>
      </c>
      <c r="M13" s="84">
        <f>ROUND(K13+IF(G13='Drop Down'!$E$14,L13*((D13-INT(D13))*24),Stundennachweis_Abrechnung!L13),2)</f>
        <v>0</v>
      </c>
      <c r="N13" s="4"/>
    </row>
    <row r="14" spans="1:14" ht="45" customHeight="1" x14ac:dyDescent="0.25">
      <c r="A14" s="89"/>
      <c r="B14" s="97"/>
      <c r="C14" s="97"/>
      <c r="D14" s="98"/>
      <c r="E14" s="99"/>
      <c r="F14" s="100"/>
      <c r="G14" s="101"/>
      <c r="H14" s="102"/>
      <c r="I14" s="103"/>
      <c r="J14" s="58">
        <f t="shared" si="0"/>
        <v>0</v>
      </c>
      <c r="K14" s="85">
        <f t="array" ref="K14">IF(ISNA(INDEX(Datentabelle!A:O,MATCH(E14&amp;F14,Datentabelle!A:A&amp;Datentabelle!B:B,0),MATCH($B$5,Datentabelle!$A$1:$O$1,0))),0,INDEX(Datentabelle!A:O,MATCH(E14&amp;F14,Datentabelle!A:A&amp;Datentabelle!B:B,0),MATCH($B$5,Datentabelle!$A$1:$O$1,0)))</f>
        <v>0</v>
      </c>
      <c r="L14" s="86">
        <f t="array" ref="L14">IF(ISNA(INDEX(Datentabelle!T:AG,MATCH(Stundennachweis_Abrechnung!G14,Datentabelle!T:T,0),MATCH(Stundennachweis_Abrechnung!$B$5,Datentabelle!$T$1:$AG$1,0))),0,INDEX(Datentabelle!T:AG,MATCH(Stundennachweis_Abrechnung!G14,Datentabelle!T:T,0),MATCH(Stundennachweis_Abrechnung!$B$5,Datentabelle!$T$1:$AG$1,0)))</f>
        <v>0</v>
      </c>
      <c r="M14" s="84">
        <f>ROUND(K14+IF(G14='Drop Down'!$E$14,L14*((D14-INT(D14))*24),Stundennachweis_Abrechnung!L14),2)</f>
        <v>0</v>
      </c>
      <c r="N14" s="4"/>
    </row>
    <row r="15" spans="1:14" ht="45" customHeight="1" x14ac:dyDescent="0.25">
      <c r="A15" s="89"/>
      <c r="B15" s="97"/>
      <c r="C15" s="97"/>
      <c r="D15" s="98"/>
      <c r="E15" s="99"/>
      <c r="F15" s="100"/>
      <c r="G15" s="101"/>
      <c r="H15" s="102"/>
      <c r="I15" s="103"/>
      <c r="J15" s="58">
        <f t="shared" si="0"/>
        <v>0</v>
      </c>
      <c r="K15" s="85">
        <f t="array" ref="K15">IF(ISNA(INDEX(Datentabelle!A:O,MATCH(E15&amp;F15,Datentabelle!A:A&amp;Datentabelle!B:B,0),MATCH($B$5,Datentabelle!$A$1:$O$1,0))),0,INDEX(Datentabelle!A:O,MATCH(E15&amp;F15,Datentabelle!A:A&amp;Datentabelle!B:B,0),MATCH($B$5,Datentabelle!$A$1:$O$1,0)))</f>
        <v>0</v>
      </c>
      <c r="L15" s="86">
        <f t="array" ref="L15">IF(ISNA(INDEX(Datentabelle!T:AG,MATCH(Stundennachweis_Abrechnung!G15,Datentabelle!T:T,0),MATCH(Stundennachweis_Abrechnung!$B$5,Datentabelle!$T$1:$AG$1,0))),0,INDEX(Datentabelle!T:AG,MATCH(Stundennachweis_Abrechnung!G15,Datentabelle!T:T,0),MATCH(Stundennachweis_Abrechnung!$B$5,Datentabelle!$T$1:$AG$1,0)))</f>
        <v>0</v>
      </c>
      <c r="M15" s="84">
        <f>ROUND(K15+IF(G15='Drop Down'!$E$14,L15*((D15-INT(D15))*24),Stundennachweis_Abrechnung!L15),2)</f>
        <v>0</v>
      </c>
      <c r="N15" s="4"/>
    </row>
    <row r="16" spans="1:14" ht="45" customHeight="1" x14ac:dyDescent="0.25">
      <c r="A16" s="89"/>
      <c r="B16" s="97"/>
      <c r="C16" s="97"/>
      <c r="D16" s="98"/>
      <c r="E16" s="99"/>
      <c r="F16" s="100"/>
      <c r="G16" s="101"/>
      <c r="H16" s="102"/>
      <c r="I16" s="103"/>
      <c r="J16" s="58">
        <f t="shared" si="0"/>
        <v>0</v>
      </c>
      <c r="K16" s="85">
        <f t="array" ref="K16">IF(ISNA(INDEX(Datentabelle!A:O,MATCH(E16&amp;F16,Datentabelle!A:A&amp;Datentabelle!B:B,0),MATCH($B$5,Datentabelle!$A$1:$O$1,0))),0,INDEX(Datentabelle!A:O,MATCH(E16&amp;F16,Datentabelle!A:A&amp;Datentabelle!B:B,0),MATCH($B$5,Datentabelle!$A$1:$O$1,0)))</f>
        <v>0</v>
      </c>
      <c r="L16" s="86">
        <f t="array" ref="L16">IF(ISNA(INDEX(Datentabelle!T:AG,MATCH(Stundennachweis_Abrechnung!G16,Datentabelle!T:T,0),MATCH(Stundennachweis_Abrechnung!$B$5,Datentabelle!$T$1:$AG$1,0))),0,INDEX(Datentabelle!T:AG,MATCH(Stundennachweis_Abrechnung!G16,Datentabelle!T:T,0),MATCH(Stundennachweis_Abrechnung!$B$5,Datentabelle!$T$1:$AG$1,0)))</f>
        <v>0</v>
      </c>
      <c r="M16" s="84">
        <f>ROUND(K16+IF(G16='Drop Down'!$E$14,L16*((D16-INT(D16))*24),Stundennachweis_Abrechnung!L16),2)</f>
        <v>0</v>
      </c>
      <c r="N16" s="4"/>
    </row>
    <row r="17" spans="1:14" ht="45" customHeight="1" x14ac:dyDescent="0.25">
      <c r="A17" s="89"/>
      <c r="B17" s="97"/>
      <c r="C17" s="97"/>
      <c r="D17" s="98"/>
      <c r="E17" s="99"/>
      <c r="F17" s="100"/>
      <c r="G17" s="101"/>
      <c r="H17" s="102"/>
      <c r="I17" s="103"/>
      <c r="J17" s="58">
        <f t="shared" si="0"/>
        <v>0</v>
      </c>
      <c r="K17" s="85">
        <f t="array" ref="K17">IF(ISNA(INDEX(Datentabelle!A:O,MATCH(E17&amp;F17,Datentabelle!A:A&amp;Datentabelle!B:B,0),MATCH($B$5,Datentabelle!$A$1:$O$1,0))),0,INDEX(Datentabelle!A:O,MATCH(E17&amp;F17,Datentabelle!A:A&amp;Datentabelle!B:B,0),MATCH($B$5,Datentabelle!$A$1:$O$1,0)))</f>
        <v>0</v>
      </c>
      <c r="L17" s="86">
        <f t="array" ref="L17">IF(ISNA(INDEX(Datentabelle!T:AG,MATCH(Stundennachweis_Abrechnung!G17,Datentabelle!T:T,0),MATCH(Stundennachweis_Abrechnung!$B$5,Datentabelle!$T$1:$AG$1,0))),0,INDEX(Datentabelle!T:AG,MATCH(Stundennachweis_Abrechnung!G17,Datentabelle!T:T,0),MATCH(Stundennachweis_Abrechnung!$B$5,Datentabelle!$T$1:$AG$1,0)))</f>
        <v>0</v>
      </c>
      <c r="M17" s="84">
        <f>ROUND(K17+IF(G17='Drop Down'!$E$14,L17*((D17-INT(D17))*24),Stundennachweis_Abrechnung!L17),2)</f>
        <v>0</v>
      </c>
      <c r="N17" s="4"/>
    </row>
    <row r="18" spans="1:14" ht="45" customHeight="1" x14ac:dyDescent="0.25">
      <c r="A18" s="89"/>
      <c r="B18" s="97"/>
      <c r="C18" s="97"/>
      <c r="D18" s="98"/>
      <c r="E18" s="99"/>
      <c r="F18" s="100"/>
      <c r="G18" s="101"/>
      <c r="H18" s="102"/>
      <c r="I18" s="103"/>
      <c r="J18" s="58">
        <f t="shared" si="0"/>
        <v>0</v>
      </c>
      <c r="K18" s="85">
        <f t="array" ref="K18">IF(ISNA(INDEX(Datentabelle!A:O,MATCH(E18&amp;F18,Datentabelle!A:A&amp;Datentabelle!B:B,0),MATCH($B$5,Datentabelle!$A$1:$O$1,0))),0,INDEX(Datentabelle!A:O,MATCH(E18&amp;F18,Datentabelle!A:A&amp;Datentabelle!B:B,0),MATCH($B$5,Datentabelle!$A$1:$O$1,0)))</f>
        <v>0</v>
      </c>
      <c r="L18" s="86">
        <f t="array" ref="L18">IF(ISNA(INDEX(Datentabelle!T:AG,MATCH(Stundennachweis_Abrechnung!G18,Datentabelle!T:T,0),MATCH(Stundennachweis_Abrechnung!$B$5,Datentabelle!$T$1:$AG$1,0))),0,INDEX(Datentabelle!T:AG,MATCH(Stundennachweis_Abrechnung!G18,Datentabelle!T:T,0),MATCH(Stundennachweis_Abrechnung!$B$5,Datentabelle!$T$1:$AG$1,0)))</f>
        <v>0</v>
      </c>
      <c r="M18" s="84">
        <f>ROUND(K18+IF(G18='Drop Down'!$E$14,L18*((D18-INT(D18))*24),Stundennachweis_Abrechnung!L18),2)</f>
        <v>0</v>
      </c>
      <c r="N18" s="4"/>
    </row>
    <row r="19" spans="1:14" ht="45" customHeight="1" x14ac:dyDescent="0.25">
      <c r="A19" s="89"/>
      <c r="B19" s="97"/>
      <c r="C19" s="97" t="s">
        <v>34</v>
      </c>
      <c r="D19" s="98"/>
      <c r="E19" s="99"/>
      <c r="F19" s="100"/>
      <c r="G19" s="101"/>
      <c r="H19" s="102"/>
      <c r="I19" s="103"/>
      <c r="J19" s="58">
        <f t="shared" si="0"/>
        <v>0</v>
      </c>
      <c r="K19" s="85">
        <f t="array" ref="K19">IF(ISNA(INDEX(Datentabelle!A:O,MATCH(E19&amp;F19,Datentabelle!A:A&amp;Datentabelle!B:B,0),MATCH($B$5,Datentabelle!$A$1:$O$1,0))),0,INDEX(Datentabelle!A:O,MATCH(E19&amp;F19,Datentabelle!A:A&amp;Datentabelle!B:B,0),MATCH($B$5,Datentabelle!$A$1:$O$1,0)))</f>
        <v>0</v>
      </c>
      <c r="L19" s="86">
        <f t="array" ref="L19">IF(ISNA(INDEX(Datentabelle!T:AG,MATCH(Stundennachweis_Abrechnung!G19,Datentabelle!T:T,0),MATCH(Stundennachweis_Abrechnung!$B$5,Datentabelle!$T$1:$AG$1,0))),0,INDEX(Datentabelle!T:AG,MATCH(Stundennachweis_Abrechnung!G19,Datentabelle!T:T,0),MATCH(Stundennachweis_Abrechnung!$B$5,Datentabelle!$T$1:$AG$1,0)))</f>
        <v>0</v>
      </c>
      <c r="M19" s="84">
        <f>ROUND(K19+IF(G19='Drop Down'!$E$14,L19*((D19-INT(D19))*24),Stundennachweis_Abrechnung!L19),2)</f>
        <v>0</v>
      </c>
      <c r="N19" s="4"/>
    </row>
    <row r="20" spans="1:14" ht="45" customHeight="1" x14ac:dyDescent="0.25">
      <c r="A20" s="89"/>
      <c r="B20" s="97"/>
      <c r="C20" s="97"/>
      <c r="D20" s="98"/>
      <c r="E20" s="99"/>
      <c r="F20" s="100"/>
      <c r="G20" s="101"/>
      <c r="H20" s="102"/>
      <c r="I20" s="103"/>
      <c r="J20" s="58">
        <f t="shared" si="0"/>
        <v>0</v>
      </c>
      <c r="K20" s="85">
        <f t="array" ref="K20">IF(ISNA(INDEX(Datentabelle!A:O,MATCH(E20&amp;F20,Datentabelle!A:A&amp;Datentabelle!B:B,0),MATCH($B$5,Datentabelle!$A$1:$O$1,0))),0,INDEX(Datentabelle!A:O,MATCH(E20&amp;F20,Datentabelle!A:A&amp;Datentabelle!B:B,0),MATCH($B$5,Datentabelle!$A$1:$O$1,0)))</f>
        <v>0</v>
      </c>
      <c r="L20" s="86">
        <f t="array" ref="L20">IF(ISNA(INDEX(Datentabelle!T:AG,MATCH(Stundennachweis_Abrechnung!G20,Datentabelle!T:T,0),MATCH(Stundennachweis_Abrechnung!$B$5,Datentabelle!$T$1:$AG$1,0))),0,INDEX(Datentabelle!T:AG,MATCH(Stundennachweis_Abrechnung!G20,Datentabelle!T:T,0),MATCH(Stundennachweis_Abrechnung!$B$5,Datentabelle!$T$1:$AG$1,0)))</f>
        <v>0</v>
      </c>
      <c r="M20" s="84">
        <f>ROUND(K20+IF(G20='Drop Down'!$E$14,L20*((D20-INT(D20))*24),Stundennachweis_Abrechnung!L20),2)</f>
        <v>0</v>
      </c>
      <c r="N20" s="4"/>
    </row>
    <row r="21" spans="1:14" ht="45" customHeight="1" x14ac:dyDescent="0.25">
      <c r="A21" s="89"/>
      <c r="B21" s="97"/>
      <c r="C21" s="97" t="s">
        <v>34</v>
      </c>
      <c r="D21" s="98"/>
      <c r="E21" s="99"/>
      <c r="F21" s="100"/>
      <c r="G21" s="101"/>
      <c r="H21" s="102"/>
      <c r="I21" s="103"/>
      <c r="J21" s="58">
        <f t="shared" si="0"/>
        <v>0</v>
      </c>
      <c r="K21" s="85">
        <f t="array" ref="K21">IF(ISNA(INDEX(Datentabelle!A:O,MATCH(E21&amp;F21,Datentabelle!A:A&amp;Datentabelle!B:B,0),MATCH($B$5,Datentabelle!$A$1:$O$1,0))),0,INDEX(Datentabelle!A:O,MATCH(E21&amp;F21,Datentabelle!A:A&amp;Datentabelle!B:B,0),MATCH($B$5,Datentabelle!$A$1:$O$1,0)))</f>
        <v>0</v>
      </c>
      <c r="L21" s="86">
        <f t="array" ref="L21">IF(ISNA(INDEX(Datentabelle!T:AG,MATCH(Stundennachweis_Abrechnung!G21,Datentabelle!T:T,0),MATCH(Stundennachweis_Abrechnung!$B$5,Datentabelle!$T$1:$AG$1,0))),0,INDEX(Datentabelle!T:AG,MATCH(Stundennachweis_Abrechnung!G21,Datentabelle!T:T,0),MATCH(Stundennachweis_Abrechnung!$B$5,Datentabelle!$T$1:$AG$1,0)))</f>
        <v>0</v>
      </c>
      <c r="M21" s="84">
        <f>ROUND(K21+IF(G21='Drop Down'!$E$14,L21*((D21-INT(D21))*24),Stundennachweis_Abrechnung!L21),2)</f>
        <v>0</v>
      </c>
      <c r="N21" s="4"/>
    </row>
    <row r="22" spans="1:14" ht="45" customHeight="1" thickBot="1" x14ac:dyDescent="0.3">
      <c r="A22" s="104"/>
      <c r="B22" s="105"/>
      <c r="C22" s="105" t="s">
        <v>34</v>
      </c>
      <c r="D22" s="106"/>
      <c r="E22" s="107"/>
      <c r="F22" s="108"/>
      <c r="G22" s="109"/>
      <c r="H22" s="110"/>
      <c r="I22" s="111"/>
      <c r="J22" s="58">
        <f t="shared" si="0"/>
        <v>0</v>
      </c>
      <c r="K22" s="87">
        <f t="array" ref="K22">IF(ISNA(INDEX(Datentabelle!A:O,MATCH(E22&amp;F22,Datentabelle!A:A&amp;Datentabelle!B:B,0),MATCH($B$5,Datentabelle!$A$1:$O$1,0))),0,INDEX(Datentabelle!A:O,MATCH(E22&amp;F22,Datentabelle!A:A&amp;Datentabelle!B:B,0),MATCH($B$5,Datentabelle!$A$1:$O$1,0)))</f>
        <v>0</v>
      </c>
      <c r="L22" s="88">
        <f t="array" ref="L22">IF(ISNA(INDEX(Datentabelle!T:AG,MATCH(Stundennachweis_Abrechnung!G22,Datentabelle!T:T,0),MATCH(Stundennachweis_Abrechnung!$B$5,Datentabelle!$T$1:$AG$1,0))),0,INDEX(Datentabelle!T:AG,MATCH(Stundennachweis_Abrechnung!G22,Datentabelle!T:T,0),MATCH(Stundennachweis_Abrechnung!$B$5,Datentabelle!$T$1:$AG$1,0)))</f>
        <v>0</v>
      </c>
      <c r="M22" s="84">
        <f>ROUND(K22+IF(G22='Drop Down'!$E$14,L22*((D22-INT(D22))*24),Stundennachweis_Abrechnung!L22),2)</f>
        <v>0</v>
      </c>
      <c r="N22" s="4"/>
    </row>
    <row r="23" spans="1:14" ht="13.5" thickBot="1" x14ac:dyDescent="0.25">
      <c r="A23" s="12"/>
      <c r="B23" s="9"/>
      <c r="C23" s="9"/>
      <c r="D23" s="9"/>
      <c r="E23" s="9"/>
      <c r="F23" s="9"/>
      <c r="G23" s="41" t="s">
        <v>319</v>
      </c>
      <c r="H23" s="30">
        <f>SUM(J12:J22)</f>
        <v>0</v>
      </c>
      <c r="I23" s="9"/>
      <c r="J23" s="9"/>
      <c r="K23" s="46" t="s">
        <v>285</v>
      </c>
      <c r="L23" s="75"/>
      <c r="M23" s="13">
        <f>SUM(M12:M22)</f>
        <v>0</v>
      </c>
      <c r="N23" s="4"/>
    </row>
    <row r="24" spans="1:14" x14ac:dyDescent="0.2">
      <c r="K24" s="5"/>
      <c r="M24" s="4"/>
      <c r="N24" s="4"/>
    </row>
    <row r="25" spans="1:14" x14ac:dyDescent="0.2">
      <c r="E25" s="38"/>
      <c r="F25" s="38"/>
      <c r="G25" s="49"/>
      <c r="H25" s="5"/>
      <c r="I25" s="5"/>
      <c r="J25" s="5"/>
      <c r="K25" s="5"/>
      <c r="M25" s="4"/>
      <c r="N25" s="4"/>
    </row>
    <row r="26" spans="1:14" x14ac:dyDescent="0.2">
      <c r="A26" s="154"/>
      <c r="B26" s="154"/>
      <c r="D26" s="127"/>
      <c r="E26" s="127"/>
      <c r="F26" s="37"/>
      <c r="G26" s="56"/>
      <c r="H26" s="50"/>
      <c r="I26" s="51"/>
      <c r="J26" s="51"/>
      <c r="K26" s="126"/>
      <c r="L26" s="127"/>
      <c r="M26" s="51"/>
      <c r="N26" s="4"/>
    </row>
    <row r="27" spans="1:14" x14ac:dyDescent="0.2">
      <c r="A27" s="155" t="s">
        <v>4</v>
      </c>
      <c r="B27" s="156"/>
      <c r="D27" s="152" t="s">
        <v>276</v>
      </c>
      <c r="E27" s="153"/>
      <c r="F27" s="39"/>
      <c r="G27" s="48" t="s">
        <v>4</v>
      </c>
      <c r="H27" s="40"/>
      <c r="I27" s="32" t="s">
        <v>277</v>
      </c>
      <c r="M27" s="4"/>
      <c r="N27" s="4"/>
    </row>
    <row r="28" spans="1:14" x14ac:dyDescent="0.2">
      <c r="D28" s="38"/>
      <c r="E28" s="38"/>
      <c r="F28" s="38"/>
      <c r="H28" s="8"/>
      <c r="M28" s="4"/>
      <c r="N28" s="4"/>
    </row>
    <row r="29" spans="1:14" x14ac:dyDescent="0.2">
      <c r="A29" s="38"/>
      <c r="B29" s="38"/>
      <c r="C29" s="38"/>
      <c r="D29" s="38"/>
      <c r="E29" s="38"/>
      <c r="F29" s="38"/>
      <c r="H29" s="8"/>
      <c r="M29" s="4"/>
      <c r="N29" s="4"/>
    </row>
    <row r="30" spans="1:14" x14ac:dyDescent="0.2">
      <c r="A30" s="127"/>
      <c r="B30" s="127"/>
      <c r="C30" s="38"/>
      <c r="D30" s="127"/>
      <c r="E30" s="127"/>
      <c r="F30" s="37"/>
      <c r="H30" s="37"/>
      <c r="I30" s="37"/>
      <c r="J30" s="37"/>
      <c r="K30" s="37"/>
      <c r="M30" s="4"/>
      <c r="N30" s="4"/>
    </row>
    <row r="31" spans="1:14" x14ac:dyDescent="0.2">
      <c r="A31" s="150" t="s">
        <v>4</v>
      </c>
      <c r="B31" s="151"/>
      <c r="C31" s="38"/>
      <c r="D31" s="152" t="s">
        <v>310</v>
      </c>
      <c r="E31" s="153"/>
      <c r="F31" s="39"/>
      <c r="H31" s="33"/>
      <c r="M31" s="4"/>
      <c r="N31" s="4"/>
    </row>
    <row r="32" spans="1:14" ht="54.75" customHeight="1" x14ac:dyDescent="0.2">
      <c r="A32" s="38"/>
      <c r="B32" s="38"/>
      <c r="C32" s="38"/>
      <c r="D32" s="38"/>
      <c r="E32" s="38"/>
      <c r="F32" s="38"/>
      <c r="G32" s="38"/>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password="E99D"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s>
  <phoneticPr fontId="3" type="noConversion"/>
  <dataValidations count="7">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keit der Entgeltsätze" error="Die hier hinterlegten Entgeltsätze sind erst ab 01.11.2021 gültig." sqref="A12:A22" xr:uid="{00000000-0002-0000-0000-000005000000}">
      <formula1>44500</formula1>
    </dataValidation>
    <dataValidation type="date" operator="greaterThan" allowBlank="1" showInputMessage="1" showErrorMessage="1" errorTitle="Gültig ab 01.11.2021" error="Dieses Formular ist erst ab 01.11.2021 gültig." sqref="G3" xr:uid="{00000000-0002-0000-0000-000006000000}">
      <formula1>44500</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7000000}">
          <x14:formula1>
            <xm:f>IF(AND(F12="",E12=""),'Drop Down'!$E$2:$E$14,'Drop Down'!$F$1)</xm:f>
          </x14:formula1>
          <xm:sqref>G12:G22</xm:sqref>
        </x14:dataValidation>
        <x14:dataValidation type="list" showInputMessage="1" showErrorMessage="1" xr:uid="{00000000-0002-0000-0000-000008000000}">
          <x14:formula1>
            <xm:f>IF(G12="",'Drop Down'!$C$2:$C$4,'Drop Down'!$D$1)</xm:f>
          </x14:formula1>
          <xm:sqref>F12:F22</xm:sqref>
        </x14:dataValidation>
        <x14:dataValidation type="list" showInputMessage="1" showErrorMessage="1" xr:uid="{00000000-0002-0000-0000-000009000000}">
          <x14:formula1>
            <xm:f>IF(G12="",'Drop Down'!$A$2:$A$15,'Drop Down'!$B$1)</xm:f>
          </x14:formula1>
          <xm:sqref>E12:E22</xm:sqref>
        </x14:dataValidation>
        <x14:dataValidation type="list" allowBlank="1" showInputMessage="1" showErrorMessage="1" xr:uid="{00000000-0002-0000-0000-00000A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B000000}">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C000000}">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55"/>
  <sheetViews>
    <sheetView workbookViewId="0">
      <pane ySplit="1" topLeftCell="A2" activePane="bottomLeft" state="frozen"/>
      <selection pane="bottomLeft" activeCell="AE2" sqref="AE2:AE14"/>
    </sheetView>
  </sheetViews>
  <sheetFormatPr baseColWidth="10" defaultRowHeight="12.75" x14ac:dyDescent="0.2"/>
  <cols>
    <col min="1" max="1" width="42.85546875" customWidth="1"/>
    <col min="2" max="2" width="43" customWidth="1"/>
    <col min="3" max="3" width="11.42578125" style="3"/>
    <col min="4" max="11" width="11.42578125" style="71"/>
    <col min="12" max="12" width="14" style="71" bestFit="1" customWidth="1"/>
    <col min="13" max="13" width="11.42578125" style="71"/>
    <col min="14" max="14" width="48.85546875" style="71" bestFit="1" customWidth="1"/>
    <col min="15" max="15" width="52.28515625" style="67" bestFit="1" customWidth="1"/>
    <col min="16" max="17" width="20.5703125" customWidth="1"/>
    <col min="18" max="18" width="36.140625" customWidth="1"/>
    <col min="20" max="20" width="49.7109375" bestFit="1" customWidth="1"/>
    <col min="21" max="21" width="16.140625" customWidth="1"/>
    <col min="22" max="31" width="11.42578125" style="67"/>
    <col min="32" max="32" width="16.140625" style="67" bestFit="1" customWidth="1"/>
    <col min="33" max="33" width="52.28515625" style="67" bestFit="1" customWidth="1"/>
  </cols>
  <sheetData>
    <row r="1" spans="1:33" ht="13.5" thickBot="1" x14ac:dyDescent="0.25">
      <c r="A1" s="76" t="s">
        <v>14</v>
      </c>
      <c r="B1" s="77" t="s">
        <v>11</v>
      </c>
      <c r="C1" s="77" t="s">
        <v>24</v>
      </c>
      <c r="D1" s="78" t="s">
        <v>28</v>
      </c>
      <c r="E1" s="78" t="s">
        <v>297</v>
      </c>
      <c r="F1" s="78" t="s">
        <v>0</v>
      </c>
      <c r="G1" s="78" t="s">
        <v>29</v>
      </c>
      <c r="H1" s="78" t="s">
        <v>298</v>
      </c>
      <c r="I1" s="78" t="s">
        <v>30</v>
      </c>
      <c r="J1" s="78" t="s">
        <v>1</v>
      </c>
      <c r="K1" s="78" t="s">
        <v>299</v>
      </c>
      <c r="L1" s="78" t="s">
        <v>314</v>
      </c>
      <c r="M1" s="78" t="s">
        <v>2</v>
      </c>
      <c r="N1" s="79" t="s">
        <v>296</v>
      </c>
      <c r="O1" s="69" t="s">
        <v>300</v>
      </c>
      <c r="Q1" s="1"/>
      <c r="T1" s="21" t="s">
        <v>26</v>
      </c>
      <c r="U1" s="22" t="s">
        <v>13</v>
      </c>
      <c r="V1" s="64" t="s">
        <v>28</v>
      </c>
      <c r="W1" s="64" t="s">
        <v>297</v>
      </c>
      <c r="X1" s="64" t="s">
        <v>0</v>
      </c>
      <c r="Y1" s="64" t="s">
        <v>29</v>
      </c>
      <c r="Z1" s="64" t="s">
        <v>298</v>
      </c>
      <c r="AA1" s="64" t="s">
        <v>30</v>
      </c>
      <c r="AB1" s="64" t="s">
        <v>1</v>
      </c>
      <c r="AC1" s="64" t="s">
        <v>299</v>
      </c>
      <c r="AD1" s="64" t="s">
        <v>314</v>
      </c>
      <c r="AE1" s="64" t="s">
        <v>2</v>
      </c>
      <c r="AF1" s="64" t="s">
        <v>296</v>
      </c>
      <c r="AG1" s="69" t="s">
        <v>300</v>
      </c>
    </row>
    <row r="2" spans="1:33" ht="25.5" x14ac:dyDescent="0.2">
      <c r="A2" s="24" t="s">
        <v>309</v>
      </c>
      <c r="B2" s="17" t="s">
        <v>5</v>
      </c>
      <c r="C2" s="18">
        <v>1</v>
      </c>
      <c r="D2" s="65">
        <v>58.83</v>
      </c>
      <c r="E2" s="65">
        <f>ROUND(F2+(D2-F2)*0.5,2)</f>
        <v>54.25</v>
      </c>
      <c r="F2" s="65">
        <v>49.67</v>
      </c>
      <c r="G2" s="65">
        <f>ROUND(0.9*F2,2)</f>
        <v>44.7</v>
      </c>
      <c r="H2" s="65">
        <f>ROUND(J2+(F2-J2)*0.5,2)</f>
        <v>43.44</v>
      </c>
      <c r="I2" s="65">
        <f>ROUND(0.8*F2,2)</f>
        <v>39.74</v>
      </c>
      <c r="J2" s="65">
        <v>37.200000000000003</v>
      </c>
      <c r="K2" s="65">
        <f>ROUND(M2+(J2-M2)*0.5,2)</f>
        <v>35.85</v>
      </c>
      <c r="L2" s="68">
        <f>ROUND(0.95*J2,2)</f>
        <v>35.340000000000003</v>
      </c>
      <c r="M2" s="65">
        <v>34.5</v>
      </c>
      <c r="N2" s="70">
        <v>49.67</v>
      </c>
      <c r="O2" s="70">
        <f>ROUND(0.9*N2,2)</f>
        <v>44.7</v>
      </c>
      <c r="Q2" s="2"/>
      <c r="T2" s="113" t="s">
        <v>286</v>
      </c>
      <c r="U2" s="114">
        <v>1</v>
      </c>
      <c r="V2" s="115">
        <v>58.83</v>
      </c>
      <c r="W2" s="115">
        <f t="shared" ref="W2:W14" si="0">ROUND(X2+(V2-X2)*0.5,2)</f>
        <v>54.25</v>
      </c>
      <c r="X2" s="115">
        <v>49.67</v>
      </c>
      <c r="Y2" s="115">
        <f t="shared" ref="Y2:Y14" si="1">ROUND(0.9*X2,2)</f>
        <v>44.7</v>
      </c>
      <c r="Z2" s="115">
        <f t="shared" ref="Z2:Z14" si="2">ROUND(AB2+(X2-AB2)*0.5,2)</f>
        <v>43.44</v>
      </c>
      <c r="AA2" s="115">
        <f t="shared" ref="AA2:AA14" si="3">ROUND(0.8*X2,2)</f>
        <v>39.74</v>
      </c>
      <c r="AB2" s="115">
        <v>37.200000000000003</v>
      </c>
      <c r="AC2" s="115">
        <f t="shared" ref="AC2:AC14" si="4">ROUND(AE2+(AB2-AE2)*0.5,2)</f>
        <v>35.85</v>
      </c>
      <c r="AD2" s="116">
        <f>ROUND(0.95*AB2,2)</f>
        <v>35.340000000000003</v>
      </c>
      <c r="AE2" s="116">
        <v>34.5</v>
      </c>
      <c r="AF2" s="115">
        <v>49.67</v>
      </c>
      <c r="AG2" s="117">
        <f>ROUND(0.9*AF2,2)</f>
        <v>44.7</v>
      </c>
    </row>
    <row r="3" spans="1:33" ht="25.5" x14ac:dyDescent="0.2">
      <c r="A3" s="24" t="s">
        <v>309</v>
      </c>
      <c r="B3" s="17" t="s">
        <v>15</v>
      </c>
      <c r="C3" s="18">
        <v>1.5</v>
      </c>
      <c r="D3" s="65">
        <v>88.25</v>
      </c>
      <c r="E3" s="65">
        <f t="shared" ref="E3:E43" si="5">ROUND(F3+(D3-F3)*0.5,2)</f>
        <v>81.38</v>
      </c>
      <c r="F3" s="65">
        <v>74.5</v>
      </c>
      <c r="G3" s="65">
        <f t="shared" ref="G3:G43" si="6">ROUND(0.9*F3,2)</f>
        <v>67.05</v>
      </c>
      <c r="H3" s="65">
        <f t="shared" ref="H3:H43" si="7">ROUND(J3+(F3-J3)*0.5,2)</f>
        <v>65.150000000000006</v>
      </c>
      <c r="I3" s="65">
        <f t="shared" ref="I3:I43" si="8">ROUND(0.8*F3,2)</f>
        <v>59.6</v>
      </c>
      <c r="J3" s="65">
        <v>55.8</v>
      </c>
      <c r="K3" s="65">
        <f t="shared" ref="K3:K43" si="9">ROUND(M3+(J3-M3)*0.5,2)</f>
        <v>53.78</v>
      </c>
      <c r="L3" s="68">
        <f t="shared" ref="L3:L43" si="10">ROUND(0.95*J3,2)</f>
        <v>53.01</v>
      </c>
      <c r="M3" s="65">
        <v>51.75</v>
      </c>
      <c r="N3" s="70">
        <v>74.5</v>
      </c>
      <c r="O3" s="70">
        <f>ROUND(0.9*N3,2)</f>
        <v>67.05</v>
      </c>
      <c r="Q3" s="2"/>
      <c r="T3" s="47" t="s">
        <v>287</v>
      </c>
      <c r="U3" s="14">
        <v>1.5</v>
      </c>
      <c r="V3" s="65">
        <v>88.25</v>
      </c>
      <c r="W3" s="65">
        <f t="shared" si="0"/>
        <v>81.38</v>
      </c>
      <c r="X3" s="65">
        <v>74.5</v>
      </c>
      <c r="Y3" s="65">
        <f t="shared" si="1"/>
        <v>67.05</v>
      </c>
      <c r="Z3" s="65">
        <f t="shared" si="2"/>
        <v>65.150000000000006</v>
      </c>
      <c r="AA3" s="65">
        <f t="shared" si="3"/>
        <v>59.6</v>
      </c>
      <c r="AB3" s="65">
        <v>55.8</v>
      </c>
      <c r="AC3" s="65">
        <f t="shared" si="4"/>
        <v>53.78</v>
      </c>
      <c r="AD3" s="68">
        <f t="shared" ref="AD3:AD14" si="11">ROUND(0.95*AB3,2)</f>
        <v>53.01</v>
      </c>
      <c r="AE3" s="68">
        <v>51.75</v>
      </c>
      <c r="AF3" s="65">
        <v>74.5</v>
      </c>
      <c r="AG3" s="70">
        <f t="shared" ref="AG3:AG14" si="12">ROUND(0.9*AF3,2)</f>
        <v>67.05</v>
      </c>
    </row>
    <row r="4" spans="1:33" ht="25.5" x14ac:dyDescent="0.2">
      <c r="A4" s="24" t="s">
        <v>309</v>
      </c>
      <c r="B4" s="17" t="s">
        <v>16</v>
      </c>
      <c r="C4" s="18">
        <v>1.5</v>
      </c>
      <c r="D4" s="65">
        <v>88.25</v>
      </c>
      <c r="E4" s="65">
        <f t="shared" si="5"/>
        <v>81.38</v>
      </c>
      <c r="F4" s="65">
        <v>74.5</v>
      </c>
      <c r="G4" s="65">
        <f t="shared" si="6"/>
        <v>67.05</v>
      </c>
      <c r="H4" s="65">
        <f t="shared" si="7"/>
        <v>65.150000000000006</v>
      </c>
      <c r="I4" s="65">
        <f t="shared" si="8"/>
        <v>59.6</v>
      </c>
      <c r="J4" s="65">
        <v>55.8</v>
      </c>
      <c r="K4" s="65">
        <f t="shared" si="9"/>
        <v>53.78</v>
      </c>
      <c r="L4" s="68">
        <f t="shared" si="10"/>
        <v>53.01</v>
      </c>
      <c r="M4" s="65">
        <v>51.75</v>
      </c>
      <c r="N4" s="70">
        <v>74.5</v>
      </c>
      <c r="O4" s="70">
        <f t="shared" ref="O4:O43" si="13">ROUND(0.9*N4,2)</f>
        <v>67.05</v>
      </c>
      <c r="Q4" s="2"/>
      <c r="T4" s="47" t="s">
        <v>288</v>
      </c>
      <c r="U4" s="14">
        <v>2</v>
      </c>
      <c r="V4" s="65">
        <v>117.67</v>
      </c>
      <c r="W4" s="65">
        <f t="shared" si="0"/>
        <v>108.5</v>
      </c>
      <c r="X4" s="65">
        <v>99.33</v>
      </c>
      <c r="Y4" s="65">
        <f t="shared" si="1"/>
        <v>89.4</v>
      </c>
      <c r="Z4" s="65">
        <f t="shared" si="2"/>
        <v>86.87</v>
      </c>
      <c r="AA4" s="65">
        <f t="shared" si="3"/>
        <v>79.459999999999994</v>
      </c>
      <c r="AB4" s="65">
        <v>74.400000000000006</v>
      </c>
      <c r="AC4" s="65">
        <f t="shared" si="4"/>
        <v>71.7</v>
      </c>
      <c r="AD4" s="68">
        <f t="shared" si="11"/>
        <v>70.680000000000007</v>
      </c>
      <c r="AE4" s="68">
        <v>69</v>
      </c>
      <c r="AF4" s="65">
        <v>99.33</v>
      </c>
      <c r="AG4" s="70">
        <f t="shared" si="12"/>
        <v>89.4</v>
      </c>
    </row>
    <row r="5" spans="1:33" x14ac:dyDescent="0.2">
      <c r="A5" s="15" t="s">
        <v>6</v>
      </c>
      <c r="B5" s="17" t="s">
        <v>5</v>
      </c>
      <c r="C5" s="18">
        <v>1</v>
      </c>
      <c r="D5" s="65">
        <v>58.83</v>
      </c>
      <c r="E5" s="65">
        <f t="shared" si="5"/>
        <v>54.25</v>
      </c>
      <c r="F5" s="65">
        <v>49.67</v>
      </c>
      <c r="G5" s="65">
        <f t="shared" si="6"/>
        <v>44.7</v>
      </c>
      <c r="H5" s="65">
        <f t="shared" si="7"/>
        <v>43.44</v>
      </c>
      <c r="I5" s="65">
        <f t="shared" si="8"/>
        <v>39.74</v>
      </c>
      <c r="J5" s="65">
        <v>37.200000000000003</v>
      </c>
      <c r="K5" s="65">
        <f t="shared" si="9"/>
        <v>35.85</v>
      </c>
      <c r="L5" s="68">
        <f t="shared" si="10"/>
        <v>35.340000000000003</v>
      </c>
      <c r="M5" s="65">
        <v>34.5</v>
      </c>
      <c r="N5" s="70">
        <v>49.67</v>
      </c>
      <c r="O5" s="70">
        <f t="shared" si="13"/>
        <v>44.7</v>
      </c>
      <c r="Q5" s="2"/>
      <c r="R5" s="2"/>
      <c r="T5" s="47" t="s">
        <v>289</v>
      </c>
      <c r="U5" s="14">
        <v>1</v>
      </c>
      <c r="V5" s="65">
        <v>58.83</v>
      </c>
      <c r="W5" s="65">
        <f t="shared" si="0"/>
        <v>54.25</v>
      </c>
      <c r="X5" s="65">
        <v>49.67</v>
      </c>
      <c r="Y5" s="65">
        <f t="shared" si="1"/>
        <v>44.7</v>
      </c>
      <c r="Z5" s="65">
        <f t="shared" si="2"/>
        <v>43.44</v>
      </c>
      <c r="AA5" s="65">
        <f t="shared" si="3"/>
        <v>39.74</v>
      </c>
      <c r="AB5" s="65">
        <v>37.200000000000003</v>
      </c>
      <c r="AC5" s="65">
        <f t="shared" si="4"/>
        <v>35.85</v>
      </c>
      <c r="AD5" s="68">
        <f t="shared" si="11"/>
        <v>35.340000000000003</v>
      </c>
      <c r="AE5" s="68">
        <v>34.5</v>
      </c>
      <c r="AF5" s="65">
        <v>49.67</v>
      </c>
      <c r="AG5" s="70">
        <f t="shared" si="12"/>
        <v>44.7</v>
      </c>
    </row>
    <row r="6" spans="1:33" x14ac:dyDescent="0.2">
      <c r="A6" s="15" t="s">
        <v>6</v>
      </c>
      <c r="B6" s="17" t="s">
        <v>15</v>
      </c>
      <c r="C6" s="18">
        <v>1.5</v>
      </c>
      <c r="D6" s="65">
        <v>88.25</v>
      </c>
      <c r="E6" s="65">
        <f t="shared" si="5"/>
        <v>81.38</v>
      </c>
      <c r="F6" s="65">
        <v>74.5</v>
      </c>
      <c r="G6" s="65">
        <f t="shared" si="6"/>
        <v>67.05</v>
      </c>
      <c r="H6" s="65">
        <f t="shared" si="7"/>
        <v>65.150000000000006</v>
      </c>
      <c r="I6" s="65">
        <f t="shared" si="8"/>
        <v>59.6</v>
      </c>
      <c r="J6" s="65">
        <v>55.8</v>
      </c>
      <c r="K6" s="65">
        <f t="shared" si="9"/>
        <v>53.78</v>
      </c>
      <c r="L6" s="68">
        <f t="shared" si="10"/>
        <v>53.01</v>
      </c>
      <c r="M6" s="65">
        <v>51.75</v>
      </c>
      <c r="N6" s="70">
        <v>74.5</v>
      </c>
      <c r="O6" s="70">
        <f t="shared" si="13"/>
        <v>67.05</v>
      </c>
      <c r="Q6" s="2"/>
      <c r="R6" s="2"/>
      <c r="T6" s="47" t="s">
        <v>290</v>
      </c>
      <c r="U6" s="14">
        <v>1.5</v>
      </c>
      <c r="V6" s="65">
        <v>88.25</v>
      </c>
      <c r="W6" s="65">
        <f t="shared" si="0"/>
        <v>81.38</v>
      </c>
      <c r="X6" s="65">
        <v>74.5</v>
      </c>
      <c r="Y6" s="65">
        <f t="shared" si="1"/>
        <v>67.05</v>
      </c>
      <c r="Z6" s="65">
        <f t="shared" si="2"/>
        <v>65.150000000000006</v>
      </c>
      <c r="AA6" s="65">
        <f t="shared" si="3"/>
        <v>59.6</v>
      </c>
      <c r="AB6" s="65">
        <v>55.8</v>
      </c>
      <c r="AC6" s="65">
        <f t="shared" si="4"/>
        <v>53.78</v>
      </c>
      <c r="AD6" s="68">
        <f t="shared" si="11"/>
        <v>53.01</v>
      </c>
      <c r="AE6" s="68">
        <v>51.75</v>
      </c>
      <c r="AF6" s="65">
        <v>74.5</v>
      </c>
      <c r="AG6" s="70">
        <f t="shared" si="12"/>
        <v>67.05</v>
      </c>
    </row>
    <row r="7" spans="1:33" x14ac:dyDescent="0.2">
      <c r="A7" s="15" t="s">
        <v>6</v>
      </c>
      <c r="B7" s="17" t="s">
        <v>16</v>
      </c>
      <c r="C7" s="18">
        <v>1.5</v>
      </c>
      <c r="D7" s="65">
        <v>88.25</v>
      </c>
      <c r="E7" s="65">
        <f t="shared" si="5"/>
        <v>81.38</v>
      </c>
      <c r="F7" s="65">
        <v>74.5</v>
      </c>
      <c r="G7" s="65">
        <f t="shared" si="6"/>
        <v>67.05</v>
      </c>
      <c r="H7" s="65">
        <f t="shared" si="7"/>
        <v>65.150000000000006</v>
      </c>
      <c r="I7" s="65">
        <f t="shared" si="8"/>
        <v>59.6</v>
      </c>
      <c r="J7" s="65">
        <v>55.8</v>
      </c>
      <c r="K7" s="65">
        <f t="shared" si="9"/>
        <v>53.78</v>
      </c>
      <c r="L7" s="68">
        <f t="shared" si="10"/>
        <v>53.01</v>
      </c>
      <c r="M7" s="65">
        <v>51.75</v>
      </c>
      <c r="N7" s="70">
        <v>74.5</v>
      </c>
      <c r="O7" s="70">
        <f t="shared" si="13"/>
        <v>67.05</v>
      </c>
      <c r="Q7" s="2"/>
      <c r="R7" s="2"/>
      <c r="T7" s="47" t="s">
        <v>291</v>
      </c>
      <c r="U7" s="14">
        <v>1</v>
      </c>
      <c r="V7" s="65">
        <v>58.83</v>
      </c>
      <c r="W7" s="65">
        <f t="shared" si="0"/>
        <v>54.25</v>
      </c>
      <c r="X7" s="65">
        <v>49.67</v>
      </c>
      <c r="Y7" s="65">
        <f t="shared" si="1"/>
        <v>44.7</v>
      </c>
      <c r="Z7" s="65">
        <f t="shared" si="2"/>
        <v>43.44</v>
      </c>
      <c r="AA7" s="65">
        <f t="shared" si="3"/>
        <v>39.74</v>
      </c>
      <c r="AB7" s="65">
        <v>37.200000000000003</v>
      </c>
      <c r="AC7" s="65">
        <f t="shared" si="4"/>
        <v>35.85</v>
      </c>
      <c r="AD7" s="68">
        <f t="shared" si="11"/>
        <v>35.340000000000003</v>
      </c>
      <c r="AE7" s="68">
        <v>34.5</v>
      </c>
      <c r="AF7" s="65">
        <v>49.67</v>
      </c>
      <c r="AG7" s="70">
        <f t="shared" si="12"/>
        <v>44.7</v>
      </c>
    </row>
    <row r="8" spans="1:33" x14ac:dyDescent="0.2">
      <c r="A8" s="15" t="s">
        <v>7</v>
      </c>
      <c r="B8" s="17" t="s">
        <v>5</v>
      </c>
      <c r="C8" s="18">
        <v>2</v>
      </c>
      <c r="D8" s="65">
        <v>117.67</v>
      </c>
      <c r="E8" s="65">
        <f t="shared" si="5"/>
        <v>108.5</v>
      </c>
      <c r="F8" s="65">
        <v>99.33</v>
      </c>
      <c r="G8" s="65">
        <f t="shared" si="6"/>
        <v>89.4</v>
      </c>
      <c r="H8" s="65">
        <f t="shared" si="7"/>
        <v>86.87</v>
      </c>
      <c r="I8" s="65">
        <f t="shared" si="8"/>
        <v>79.459999999999994</v>
      </c>
      <c r="J8" s="65">
        <v>74.400000000000006</v>
      </c>
      <c r="K8" s="65">
        <f t="shared" si="9"/>
        <v>71.7</v>
      </c>
      <c r="L8" s="68">
        <f t="shared" si="10"/>
        <v>70.680000000000007</v>
      </c>
      <c r="M8" s="65">
        <v>69</v>
      </c>
      <c r="N8" s="70">
        <v>99.33</v>
      </c>
      <c r="O8" s="70">
        <f t="shared" si="13"/>
        <v>89.4</v>
      </c>
      <c r="Q8" s="2"/>
      <c r="R8" s="2"/>
      <c r="T8" s="47" t="s">
        <v>292</v>
      </c>
      <c r="U8" s="14">
        <v>1.5</v>
      </c>
      <c r="V8" s="65">
        <v>88.25</v>
      </c>
      <c r="W8" s="65">
        <f t="shared" si="0"/>
        <v>81.38</v>
      </c>
      <c r="X8" s="65">
        <v>74.5</v>
      </c>
      <c r="Y8" s="65">
        <f t="shared" si="1"/>
        <v>67.05</v>
      </c>
      <c r="Z8" s="65">
        <f t="shared" si="2"/>
        <v>65.150000000000006</v>
      </c>
      <c r="AA8" s="65">
        <f t="shared" si="3"/>
        <v>59.6</v>
      </c>
      <c r="AB8" s="65">
        <v>55.8</v>
      </c>
      <c r="AC8" s="65">
        <f t="shared" si="4"/>
        <v>53.78</v>
      </c>
      <c r="AD8" s="68">
        <f t="shared" si="11"/>
        <v>53.01</v>
      </c>
      <c r="AE8" s="68">
        <v>51.75</v>
      </c>
      <c r="AF8" s="65">
        <v>74.5</v>
      </c>
      <c r="AG8" s="70">
        <f t="shared" si="12"/>
        <v>67.05</v>
      </c>
    </row>
    <row r="9" spans="1:33" x14ac:dyDescent="0.2">
      <c r="A9" s="15" t="s">
        <v>7</v>
      </c>
      <c r="B9" s="17" t="s">
        <v>15</v>
      </c>
      <c r="C9" s="18">
        <v>2.5</v>
      </c>
      <c r="D9" s="65">
        <v>147.08000000000001</v>
      </c>
      <c r="E9" s="65">
        <f t="shared" si="5"/>
        <v>135.62</v>
      </c>
      <c r="F9" s="65">
        <v>124.16</v>
      </c>
      <c r="G9" s="65">
        <f t="shared" si="6"/>
        <v>111.74</v>
      </c>
      <c r="H9" s="65">
        <f t="shared" si="7"/>
        <v>108.58</v>
      </c>
      <c r="I9" s="65">
        <f t="shared" si="8"/>
        <v>99.33</v>
      </c>
      <c r="J9" s="65">
        <v>93</v>
      </c>
      <c r="K9" s="65">
        <f t="shared" si="9"/>
        <v>89.63</v>
      </c>
      <c r="L9" s="68">
        <f t="shared" si="10"/>
        <v>88.35</v>
      </c>
      <c r="M9" s="65">
        <v>86.25</v>
      </c>
      <c r="N9" s="70">
        <v>124.16</v>
      </c>
      <c r="O9" s="70">
        <f t="shared" si="13"/>
        <v>111.74</v>
      </c>
      <c r="Q9" s="2"/>
      <c r="R9" s="2"/>
      <c r="T9" s="47" t="s">
        <v>313</v>
      </c>
      <c r="U9" s="14">
        <v>0.5</v>
      </c>
      <c r="V9" s="65">
        <v>29.42</v>
      </c>
      <c r="W9" s="65">
        <f t="shared" si="0"/>
        <v>27.13</v>
      </c>
      <c r="X9" s="65">
        <v>24.83</v>
      </c>
      <c r="Y9" s="65">
        <f t="shared" si="1"/>
        <v>22.35</v>
      </c>
      <c r="Z9" s="65">
        <f t="shared" si="2"/>
        <v>21.72</v>
      </c>
      <c r="AA9" s="65">
        <f t="shared" si="3"/>
        <v>19.86</v>
      </c>
      <c r="AB9" s="65">
        <v>18.600000000000001</v>
      </c>
      <c r="AC9" s="65">
        <f t="shared" si="4"/>
        <v>17.93</v>
      </c>
      <c r="AD9" s="68">
        <f t="shared" si="11"/>
        <v>17.670000000000002</v>
      </c>
      <c r="AE9" s="68">
        <v>17.25</v>
      </c>
      <c r="AF9" s="65">
        <v>24.83</v>
      </c>
      <c r="AG9" s="70">
        <f t="shared" si="12"/>
        <v>22.35</v>
      </c>
    </row>
    <row r="10" spans="1:33" x14ac:dyDescent="0.2">
      <c r="A10" s="15" t="s">
        <v>7</v>
      </c>
      <c r="B10" s="17" t="s">
        <v>16</v>
      </c>
      <c r="C10" s="18">
        <v>2.5</v>
      </c>
      <c r="D10" s="65">
        <v>147.08000000000001</v>
      </c>
      <c r="E10" s="65">
        <f t="shared" si="5"/>
        <v>135.62</v>
      </c>
      <c r="F10" s="65">
        <v>124.16</v>
      </c>
      <c r="G10" s="65">
        <f t="shared" si="6"/>
        <v>111.74</v>
      </c>
      <c r="H10" s="65">
        <f t="shared" si="7"/>
        <v>108.58</v>
      </c>
      <c r="I10" s="65">
        <f t="shared" si="8"/>
        <v>99.33</v>
      </c>
      <c r="J10" s="65">
        <v>93</v>
      </c>
      <c r="K10" s="65">
        <f t="shared" si="9"/>
        <v>89.63</v>
      </c>
      <c r="L10" s="68">
        <f t="shared" si="10"/>
        <v>88.35</v>
      </c>
      <c r="M10" s="65">
        <v>86.25</v>
      </c>
      <c r="N10" s="70">
        <v>124.16</v>
      </c>
      <c r="O10" s="70">
        <f t="shared" si="13"/>
        <v>111.74</v>
      </c>
      <c r="Q10" s="2"/>
      <c r="R10" s="2"/>
      <c r="T10" s="47" t="s">
        <v>293</v>
      </c>
      <c r="U10" s="14">
        <v>1</v>
      </c>
      <c r="V10" s="65">
        <v>58.83</v>
      </c>
      <c r="W10" s="65">
        <f t="shared" si="0"/>
        <v>54.25</v>
      </c>
      <c r="X10" s="65">
        <v>49.67</v>
      </c>
      <c r="Y10" s="65">
        <f t="shared" si="1"/>
        <v>44.7</v>
      </c>
      <c r="Z10" s="65">
        <f t="shared" si="2"/>
        <v>43.44</v>
      </c>
      <c r="AA10" s="65">
        <f t="shared" si="3"/>
        <v>39.74</v>
      </c>
      <c r="AB10" s="65">
        <v>37.200000000000003</v>
      </c>
      <c r="AC10" s="65">
        <f t="shared" si="4"/>
        <v>35.85</v>
      </c>
      <c r="AD10" s="68">
        <f t="shared" si="11"/>
        <v>35.340000000000003</v>
      </c>
      <c r="AE10" s="68">
        <v>34.5</v>
      </c>
      <c r="AF10" s="65">
        <v>49.67</v>
      </c>
      <c r="AG10" s="70">
        <f t="shared" si="12"/>
        <v>44.7</v>
      </c>
    </row>
    <row r="11" spans="1:33" ht="25.5" x14ac:dyDescent="0.2">
      <c r="A11" s="15" t="s">
        <v>8</v>
      </c>
      <c r="B11" s="17" t="s">
        <v>5</v>
      </c>
      <c r="C11" s="18">
        <v>1</v>
      </c>
      <c r="D11" s="65">
        <v>58.83</v>
      </c>
      <c r="E11" s="65">
        <f t="shared" si="5"/>
        <v>54.25</v>
      </c>
      <c r="F11" s="65">
        <v>49.67</v>
      </c>
      <c r="G11" s="65">
        <f t="shared" si="6"/>
        <v>44.7</v>
      </c>
      <c r="H11" s="65">
        <f t="shared" si="7"/>
        <v>43.44</v>
      </c>
      <c r="I11" s="65">
        <f t="shared" si="8"/>
        <v>39.74</v>
      </c>
      <c r="J11" s="65">
        <v>37.200000000000003</v>
      </c>
      <c r="K11" s="65">
        <f t="shared" si="9"/>
        <v>35.85</v>
      </c>
      <c r="L11" s="68">
        <f t="shared" si="10"/>
        <v>35.340000000000003</v>
      </c>
      <c r="M11" s="65">
        <v>34.5</v>
      </c>
      <c r="N11" s="70">
        <v>49.67</v>
      </c>
      <c r="O11" s="70">
        <f t="shared" si="13"/>
        <v>44.7</v>
      </c>
      <c r="Q11" s="2"/>
      <c r="R11" s="2"/>
      <c r="T11" s="24" t="s">
        <v>21</v>
      </c>
      <c r="U11" s="14">
        <v>1.5</v>
      </c>
      <c r="V11" s="65">
        <v>88.25</v>
      </c>
      <c r="W11" s="65">
        <f t="shared" si="0"/>
        <v>81.38</v>
      </c>
      <c r="X11" s="65">
        <v>74.5</v>
      </c>
      <c r="Y11" s="65">
        <f t="shared" si="1"/>
        <v>67.05</v>
      </c>
      <c r="Z11" s="65">
        <f t="shared" si="2"/>
        <v>65.150000000000006</v>
      </c>
      <c r="AA11" s="65">
        <f t="shared" si="3"/>
        <v>59.6</v>
      </c>
      <c r="AB11" s="65">
        <v>55.8</v>
      </c>
      <c r="AC11" s="65">
        <f t="shared" si="4"/>
        <v>53.78</v>
      </c>
      <c r="AD11" s="68">
        <f t="shared" si="11"/>
        <v>53.01</v>
      </c>
      <c r="AE11" s="68">
        <v>51.75</v>
      </c>
      <c r="AF11" s="65">
        <v>74.5</v>
      </c>
      <c r="AG11" s="70">
        <f t="shared" si="12"/>
        <v>67.05</v>
      </c>
    </row>
    <row r="12" spans="1:33" ht="25.5" x14ac:dyDescent="0.2">
      <c r="A12" s="15" t="s">
        <v>8</v>
      </c>
      <c r="B12" s="17" t="s">
        <v>15</v>
      </c>
      <c r="C12" s="18">
        <v>1.5</v>
      </c>
      <c r="D12" s="65">
        <v>88.25</v>
      </c>
      <c r="E12" s="65">
        <f t="shared" si="5"/>
        <v>81.38</v>
      </c>
      <c r="F12" s="65">
        <v>74.5</v>
      </c>
      <c r="G12" s="65">
        <f t="shared" si="6"/>
        <v>67.05</v>
      </c>
      <c r="H12" s="65">
        <f t="shared" si="7"/>
        <v>65.150000000000006</v>
      </c>
      <c r="I12" s="65">
        <f t="shared" si="8"/>
        <v>59.6</v>
      </c>
      <c r="J12" s="65">
        <v>55.8</v>
      </c>
      <c r="K12" s="65">
        <f t="shared" si="9"/>
        <v>53.78</v>
      </c>
      <c r="L12" s="68">
        <f t="shared" si="10"/>
        <v>53.01</v>
      </c>
      <c r="M12" s="65">
        <v>51.75</v>
      </c>
      <c r="N12" s="70">
        <v>74.5</v>
      </c>
      <c r="O12" s="70">
        <f t="shared" si="13"/>
        <v>67.05</v>
      </c>
      <c r="Q12" s="2"/>
      <c r="R12" s="2"/>
      <c r="T12" s="24" t="s">
        <v>22</v>
      </c>
      <c r="U12" s="14">
        <v>2</v>
      </c>
      <c r="V12" s="65">
        <v>117.67</v>
      </c>
      <c r="W12" s="65">
        <f t="shared" si="0"/>
        <v>108.5</v>
      </c>
      <c r="X12" s="65">
        <v>99.33</v>
      </c>
      <c r="Y12" s="65">
        <f t="shared" si="1"/>
        <v>89.4</v>
      </c>
      <c r="Z12" s="65">
        <f t="shared" si="2"/>
        <v>86.87</v>
      </c>
      <c r="AA12" s="65">
        <f t="shared" si="3"/>
        <v>79.459999999999994</v>
      </c>
      <c r="AB12" s="65">
        <v>74.400000000000006</v>
      </c>
      <c r="AC12" s="65">
        <f t="shared" si="4"/>
        <v>71.7</v>
      </c>
      <c r="AD12" s="68">
        <f t="shared" si="11"/>
        <v>70.680000000000007</v>
      </c>
      <c r="AE12" s="68">
        <v>69</v>
      </c>
      <c r="AF12" s="65">
        <v>99.33</v>
      </c>
      <c r="AG12" s="70">
        <f t="shared" si="12"/>
        <v>89.4</v>
      </c>
    </row>
    <row r="13" spans="1:33" x14ac:dyDescent="0.2">
      <c r="A13" s="15" t="s">
        <v>8</v>
      </c>
      <c r="B13" s="17" t="s">
        <v>16</v>
      </c>
      <c r="C13" s="18">
        <v>1.5</v>
      </c>
      <c r="D13" s="65">
        <v>88.25</v>
      </c>
      <c r="E13" s="65">
        <f t="shared" si="5"/>
        <v>81.38</v>
      </c>
      <c r="F13" s="65">
        <v>74.5</v>
      </c>
      <c r="G13" s="65">
        <f t="shared" si="6"/>
        <v>67.05</v>
      </c>
      <c r="H13" s="65">
        <f t="shared" si="7"/>
        <v>65.150000000000006</v>
      </c>
      <c r="I13" s="65">
        <f t="shared" si="8"/>
        <v>59.6</v>
      </c>
      <c r="J13" s="65">
        <v>55.8</v>
      </c>
      <c r="K13" s="65">
        <f t="shared" si="9"/>
        <v>53.78</v>
      </c>
      <c r="L13" s="68">
        <f t="shared" si="10"/>
        <v>53.01</v>
      </c>
      <c r="M13" s="65">
        <v>51.75</v>
      </c>
      <c r="N13" s="70">
        <v>74.5</v>
      </c>
      <c r="O13" s="70">
        <f t="shared" si="13"/>
        <v>67.05</v>
      </c>
      <c r="Q13" s="2"/>
      <c r="R13" s="2"/>
      <c r="T13" s="24" t="s">
        <v>23</v>
      </c>
      <c r="U13" s="14">
        <v>2.5</v>
      </c>
      <c r="V13" s="65">
        <v>147.08000000000001</v>
      </c>
      <c r="W13" s="65">
        <f t="shared" si="0"/>
        <v>135.62</v>
      </c>
      <c r="X13" s="65">
        <v>124.16</v>
      </c>
      <c r="Y13" s="65">
        <f t="shared" si="1"/>
        <v>111.74</v>
      </c>
      <c r="Z13" s="65">
        <f t="shared" si="2"/>
        <v>108.58</v>
      </c>
      <c r="AA13" s="65">
        <f t="shared" si="3"/>
        <v>99.33</v>
      </c>
      <c r="AB13" s="65">
        <v>93</v>
      </c>
      <c r="AC13" s="65">
        <f t="shared" si="4"/>
        <v>89.63</v>
      </c>
      <c r="AD13" s="68">
        <f t="shared" si="11"/>
        <v>88.35</v>
      </c>
      <c r="AE13" s="68">
        <v>86.25</v>
      </c>
      <c r="AF13" s="65">
        <v>124.16</v>
      </c>
      <c r="AG13" s="70">
        <f t="shared" si="12"/>
        <v>111.74</v>
      </c>
    </row>
    <row r="14" spans="1:33" ht="26.25" thickBot="1" x14ac:dyDescent="0.25">
      <c r="A14" s="15" t="s">
        <v>9</v>
      </c>
      <c r="B14" s="17" t="s">
        <v>5</v>
      </c>
      <c r="C14" s="18">
        <v>2</v>
      </c>
      <c r="D14" s="65">
        <v>117.67</v>
      </c>
      <c r="E14" s="65">
        <f t="shared" si="5"/>
        <v>108.5</v>
      </c>
      <c r="F14" s="65">
        <v>99.33</v>
      </c>
      <c r="G14" s="65">
        <f t="shared" si="6"/>
        <v>89.4</v>
      </c>
      <c r="H14" s="65">
        <f t="shared" si="7"/>
        <v>86.87</v>
      </c>
      <c r="I14" s="65">
        <f t="shared" si="8"/>
        <v>79.459999999999994</v>
      </c>
      <c r="J14" s="65">
        <v>74.400000000000006</v>
      </c>
      <c r="K14" s="65">
        <f t="shared" si="9"/>
        <v>71.7</v>
      </c>
      <c r="L14" s="68">
        <f t="shared" si="10"/>
        <v>70.680000000000007</v>
      </c>
      <c r="M14" s="65">
        <v>69</v>
      </c>
      <c r="N14" s="70">
        <v>99.33</v>
      </c>
      <c r="O14" s="70">
        <f t="shared" si="13"/>
        <v>89.4</v>
      </c>
      <c r="Q14" s="2"/>
      <c r="R14" s="2"/>
      <c r="T14" s="42" t="str">
        <f>'Drop Down'!E14</f>
        <v>Sonstige vereinbarte Tätigkeit gem. § 12 Abs. 3 Anlage 4f zur AVO</v>
      </c>
      <c r="U14" s="16"/>
      <c r="V14" s="66">
        <v>35.299999999999997</v>
      </c>
      <c r="W14" s="66">
        <f t="shared" si="0"/>
        <v>32.549999999999997</v>
      </c>
      <c r="X14" s="66">
        <v>29.8</v>
      </c>
      <c r="Y14" s="66">
        <f t="shared" si="1"/>
        <v>26.82</v>
      </c>
      <c r="Z14" s="66">
        <f t="shared" si="2"/>
        <v>26.06</v>
      </c>
      <c r="AA14" s="66">
        <f t="shared" si="3"/>
        <v>23.84</v>
      </c>
      <c r="AB14" s="66">
        <v>22.32</v>
      </c>
      <c r="AC14" s="66">
        <f t="shared" si="4"/>
        <v>21.51</v>
      </c>
      <c r="AD14" s="80">
        <f t="shared" si="11"/>
        <v>21.2</v>
      </c>
      <c r="AE14" s="66">
        <v>20.7</v>
      </c>
      <c r="AF14" s="66">
        <v>29.8</v>
      </c>
      <c r="AG14" s="81">
        <f t="shared" si="12"/>
        <v>26.82</v>
      </c>
    </row>
    <row r="15" spans="1:33" x14ac:dyDescent="0.2">
      <c r="A15" s="15" t="s">
        <v>9</v>
      </c>
      <c r="B15" s="17" t="s">
        <v>15</v>
      </c>
      <c r="C15" s="18">
        <v>2.5</v>
      </c>
      <c r="D15" s="65">
        <v>147.08000000000001</v>
      </c>
      <c r="E15" s="65">
        <f t="shared" si="5"/>
        <v>135.62</v>
      </c>
      <c r="F15" s="65">
        <v>124.16</v>
      </c>
      <c r="G15" s="65">
        <f t="shared" si="6"/>
        <v>111.74</v>
      </c>
      <c r="H15" s="65">
        <f t="shared" si="7"/>
        <v>108.58</v>
      </c>
      <c r="I15" s="65">
        <f t="shared" si="8"/>
        <v>99.33</v>
      </c>
      <c r="J15" s="65">
        <v>93</v>
      </c>
      <c r="K15" s="65">
        <f t="shared" si="9"/>
        <v>89.63</v>
      </c>
      <c r="L15" s="68">
        <f t="shared" si="10"/>
        <v>88.35</v>
      </c>
      <c r="M15" s="65">
        <v>86.25</v>
      </c>
      <c r="N15" s="70">
        <v>124.16</v>
      </c>
      <c r="O15" s="70">
        <f t="shared" si="13"/>
        <v>111.74</v>
      </c>
      <c r="Q15" s="2"/>
      <c r="R15" s="2"/>
    </row>
    <row r="16" spans="1:33" x14ac:dyDescent="0.2">
      <c r="A16" s="15" t="s">
        <v>9</v>
      </c>
      <c r="B16" s="17" t="s">
        <v>16</v>
      </c>
      <c r="C16" s="18">
        <v>2.5</v>
      </c>
      <c r="D16" s="65">
        <v>147.08000000000001</v>
      </c>
      <c r="E16" s="65">
        <f t="shared" si="5"/>
        <v>135.62</v>
      </c>
      <c r="F16" s="65">
        <v>124.16</v>
      </c>
      <c r="G16" s="65">
        <f t="shared" si="6"/>
        <v>111.74</v>
      </c>
      <c r="H16" s="65">
        <f t="shared" si="7"/>
        <v>108.58</v>
      </c>
      <c r="I16" s="65">
        <f t="shared" si="8"/>
        <v>99.33</v>
      </c>
      <c r="J16" s="65">
        <v>93</v>
      </c>
      <c r="K16" s="65">
        <f t="shared" si="9"/>
        <v>89.63</v>
      </c>
      <c r="L16" s="68">
        <f t="shared" si="10"/>
        <v>88.35</v>
      </c>
      <c r="M16" s="65">
        <v>86.25</v>
      </c>
      <c r="N16" s="70">
        <v>124.16</v>
      </c>
      <c r="O16" s="70">
        <f t="shared" si="13"/>
        <v>111.74</v>
      </c>
      <c r="P16" s="2"/>
      <c r="Q16" s="2"/>
      <c r="R16" s="2"/>
    </row>
    <row r="17" spans="1:18" x14ac:dyDescent="0.2">
      <c r="A17" s="15" t="s">
        <v>10</v>
      </c>
      <c r="B17" s="17" t="s">
        <v>5</v>
      </c>
      <c r="C17" s="18">
        <v>1</v>
      </c>
      <c r="D17" s="65">
        <v>58.83</v>
      </c>
      <c r="E17" s="65">
        <f t="shared" si="5"/>
        <v>54.25</v>
      </c>
      <c r="F17" s="65">
        <v>49.67</v>
      </c>
      <c r="G17" s="65">
        <f t="shared" si="6"/>
        <v>44.7</v>
      </c>
      <c r="H17" s="65">
        <f t="shared" si="7"/>
        <v>43.44</v>
      </c>
      <c r="I17" s="65">
        <f t="shared" si="8"/>
        <v>39.74</v>
      </c>
      <c r="J17" s="65">
        <v>37.200000000000003</v>
      </c>
      <c r="K17" s="65">
        <f t="shared" si="9"/>
        <v>35.85</v>
      </c>
      <c r="L17" s="68">
        <f t="shared" si="10"/>
        <v>35.340000000000003</v>
      </c>
      <c r="M17" s="65">
        <v>34.5</v>
      </c>
      <c r="N17" s="70">
        <v>49.67</v>
      </c>
      <c r="O17" s="70">
        <f t="shared" si="13"/>
        <v>44.7</v>
      </c>
      <c r="P17" s="2"/>
      <c r="Q17" s="2"/>
      <c r="R17" s="2"/>
    </row>
    <row r="18" spans="1:18" x14ac:dyDescent="0.2">
      <c r="A18" s="15" t="s">
        <v>10</v>
      </c>
      <c r="B18" s="17" t="s">
        <v>15</v>
      </c>
      <c r="C18" s="18">
        <v>1.5</v>
      </c>
      <c r="D18" s="65">
        <v>88.25</v>
      </c>
      <c r="E18" s="65">
        <f t="shared" si="5"/>
        <v>81.38</v>
      </c>
      <c r="F18" s="65">
        <v>74.5</v>
      </c>
      <c r="G18" s="65">
        <f t="shared" si="6"/>
        <v>67.05</v>
      </c>
      <c r="H18" s="65">
        <f t="shared" si="7"/>
        <v>65.150000000000006</v>
      </c>
      <c r="I18" s="65">
        <f t="shared" si="8"/>
        <v>59.6</v>
      </c>
      <c r="J18" s="65">
        <v>55.8</v>
      </c>
      <c r="K18" s="65">
        <f t="shared" si="9"/>
        <v>53.78</v>
      </c>
      <c r="L18" s="68">
        <f t="shared" si="10"/>
        <v>53.01</v>
      </c>
      <c r="M18" s="65">
        <v>51.75</v>
      </c>
      <c r="N18" s="70">
        <v>74.5</v>
      </c>
      <c r="O18" s="70">
        <f t="shared" si="13"/>
        <v>67.05</v>
      </c>
    </row>
    <row r="19" spans="1:18" x14ac:dyDescent="0.2">
      <c r="A19" s="15" t="s">
        <v>10</v>
      </c>
      <c r="B19" s="17" t="s">
        <v>16</v>
      </c>
      <c r="C19" s="18">
        <v>1.5</v>
      </c>
      <c r="D19" s="65">
        <v>88.25</v>
      </c>
      <c r="E19" s="65">
        <f t="shared" si="5"/>
        <v>81.38</v>
      </c>
      <c r="F19" s="65">
        <v>74.5</v>
      </c>
      <c r="G19" s="65">
        <f t="shared" si="6"/>
        <v>67.05</v>
      </c>
      <c r="H19" s="65">
        <f t="shared" si="7"/>
        <v>65.150000000000006</v>
      </c>
      <c r="I19" s="65">
        <f t="shared" si="8"/>
        <v>59.6</v>
      </c>
      <c r="J19" s="65">
        <v>55.8</v>
      </c>
      <c r="K19" s="65">
        <f t="shared" si="9"/>
        <v>53.78</v>
      </c>
      <c r="L19" s="68">
        <f t="shared" si="10"/>
        <v>53.01</v>
      </c>
      <c r="M19" s="65">
        <v>51.75</v>
      </c>
      <c r="N19" s="70">
        <v>74.5</v>
      </c>
      <c r="O19" s="70">
        <f t="shared" si="13"/>
        <v>67.05</v>
      </c>
    </row>
    <row r="20" spans="1:18" x14ac:dyDescent="0.2">
      <c r="A20" s="24" t="s">
        <v>39</v>
      </c>
      <c r="B20" s="17" t="s">
        <v>5</v>
      </c>
      <c r="C20" s="18">
        <v>1.5</v>
      </c>
      <c r="D20" s="65">
        <v>88.25</v>
      </c>
      <c r="E20" s="65">
        <f t="shared" si="5"/>
        <v>81.38</v>
      </c>
      <c r="F20" s="65">
        <v>74.5</v>
      </c>
      <c r="G20" s="65">
        <f t="shared" si="6"/>
        <v>67.05</v>
      </c>
      <c r="H20" s="65">
        <f t="shared" si="7"/>
        <v>65.150000000000006</v>
      </c>
      <c r="I20" s="65">
        <f t="shared" si="8"/>
        <v>59.6</v>
      </c>
      <c r="J20" s="65">
        <v>55.8</v>
      </c>
      <c r="K20" s="65">
        <f t="shared" si="9"/>
        <v>53.78</v>
      </c>
      <c r="L20" s="68">
        <f t="shared" si="10"/>
        <v>53.01</v>
      </c>
      <c r="M20" s="65">
        <v>51.75</v>
      </c>
      <c r="N20" s="70">
        <v>74.5</v>
      </c>
      <c r="O20" s="70">
        <f t="shared" si="13"/>
        <v>67.05</v>
      </c>
    </row>
    <row r="21" spans="1:18" x14ac:dyDescent="0.2">
      <c r="A21" s="24" t="s">
        <v>39</v>
      </c>
      <c r="B21" s="17" t="s">
        <v>15</v>
      </c>
      <c r="C21" s="18">
        <v>2</v>
      </c>
      <c r="D21" s="65">
        <v>117.67</v>
      </c>
      <c r="E21" s="65">
        <f t="shared" si="5"/>
        <v>108.5</v>
      </c>
      <c r="F21" s="65">
        <v>99.33</v>
      </c>
      <c r="G21" s="65">
        <f t="shared" si="6"/>
        <v>89.4</v>
      </c>
      <c r="H21" s="65">
        <f t="shared" si="7"/>
        <v>86.87</v>
      </c>
      <c r="I21" s="65">
        <f t="shared" si="8"/>
        <v>79.459999999999994</v>
      </c>
      <c r="J21" s="65">
        <v>74.400000000000006</v>
      </c>
      <c r="K21" s="65">
        <f t="shared" si="9"/>
        <v>71.7</v>
      </c>
      <c r="L21" s="68">
        <f t="shared" si="10"/>
        <v>70.680000000000007</v>
      </c>
      <c r="M21" s="65">
        <v>69</v>
      </c>
      <c r="N21" s="70">
        <v>99.33</v>
      </c>
      <c r="O21" s="70">
        <f t="shared" si="13"/>
        <v>89.4</v>
      </c>
    </row>
    <row r="22" spans="1:18" x14ac:dyDescent="0.2">
      <c r="A22" s="24" t="s">
        <v>39</v>
      </c>
      <c r="B22" s="17" t="s">
        <v>16</v>
      </c>
      <c r="C22" s="18">
        <v>2</v>
      </c>
      <c r="D22" s="65">
        <v>117.67</v>
      </c>
      <c r="E22" s="65">
        <f t="shared" si="5"/>
        <v>108.5</v>
      </c>
      <c r="F22" s="65">
        <v>99.33</v>
      </c>
      <c r="G22" s="65">
        <f t="shared" si="6"/>
        <v>89.4</v>
      </c>
      <c r="H22" s="65">
        <f t="shared" si="7"/>
        <v>86.87</v>
      </c>
      <c r="I22" s="65">
        <f t="shared" si="8"/>
        <v>79.459999999999994</v>
      </c>
      <c r="J22" s="65">
        <v>74.400000000000006</v>
      </c>
      <c r="K22" s="65">
        <f t="shared" si="9"/>
        <v>71.7</v>
      </c>
      <c r="L22" s="68">
        <f t="shared" si="10"/>
        <v>70.680000000000007</v>
      </c>
      <c r="M22" s="65">
        <v>69</v>
      </c>
      <c r="N22" s="70">
        <v>99.33</v>
      </c>
      <c r="O22" s="70">
        <f t="shared" si="13"/>
        <v>89.4</v>
      </c>
    </row>
    <row r="23" spans="1:18" x14ac:dyDescent="0.2">
      <c r="A23" s="15" t="s">
        <v>17</v>
      </c>
      <c r="B23" s="17" t="s">
        <v>5</v>
      </c>
      <c r="C23" s="18">
        <v>1.5</v>
      </c>
      <c r="D23" s="65">
        <v>88.25</v>
      </c>
      <c r="E23" s="65">
        <f t="shared" si="5"/>
        <v>81.38</v>
      </c>
      <c r="F23" s="65">
        <v>74.5</v>
      </c>
      <c r="G23" s="65">
        <f t="shared" si="6"/>
        <v>67.05</v>
      </c>
      <c r="H23" s="65">
        <f t="shared" si="7"/>
        <v>65.150000000000006</v>
      </c>
      <c r="I23" s="65">
        <f t="shared" si="8"/>
        <v>59.6</v>
      </c>
      <c r="J23" s="65">
        <v>55.8</v>
      </c>
      <c r="K23" s="65">
        <f t="shared" si="9"/>
        <v>53.78</v>
      </c>
      <c r="L23" s="68">
        <f t="shared" si="10"/>
        <v>53.01</v>
      </c>
      <c r="M23" s="65">
        <v>51.75</v>
      </c>
      <c r="N23" s="70">
        <v>74.5</v>
      </c>
      <c r="O23" s="70">
        <f t="shared" si="13"/>
        <v>67.05</v>
      </c>
    </row>
    <row r="24" spans="1:18" x14ac:dyDescent="0.2">
      <c r="A24" s="15" t="s">
        <v>17</v>
      </c>
      <c r="B24" s="17" t="s">
        <v>15</v>
      </c>
      <c r="C24" s="18">
        <v>2</v>
      </c>
      <c r="D24" s="65">
        <v>117.67</v>
      </c>
      <c r="E24" s="65">
        <f t="shared" si="5"/>
        <v>108.5</v>
      </c>
      <c r="F24" s="65">
        <v>99.33</v>
      </c>
      <c r="G24" s="65">
        <f t="shared" si="6"/>
        <v>89.4</v>
      </c>
      <c r="H24" s="65">
        <f t="shared" si="7"/>
        <v>86.87</v>
      </c>
      <c r="I24" s="65">
        <f t="shared" si="8"/>
        <v>79.459999999999994</v>
      </c>
      <c r="J24" s="65">
        <v>74.400000000000006</v>
      </c>
      <c r="K24" s="65">
        <f t="shared" si="9"/>
        <v>71.7</v>
      </c>
      <c r="L24" s="68">
        <f t="shared" si="10"/>
        <v>70.680000000000007</v>
      </c>
      <c r="M24" s="65">
        <v>69</v>
      </c>
      <c r="N24" s="70">
        <v>99.33</v>
      </c>
      <c r="O24" s="70">
        <f t="shared" si="13"/>
        <v>89.4</v>
      </c>
    </row>
    <row r="25" spans="1:18" x14ac:dyDescent="0.2">
      <c r="A25" s="15" t="s">
        <v>17</v>
      </c>
      <c r="B25" s="17" t="s">
        <v>16</v>
      </c>
      <c r="C25" s="18">
        <v>2</v>
      </c>
      <c r="D25" s="65">
        <v>117.67</v>
      </c>
      <c r="E25" s="65">
        <f t="shared" si="5"/>
        <v>108.5</v>
      </c>
      <c r="F25" s="65">
        <v>99.33</v>
      </c>
      <c r="G25" s="65">
        <f t="shared" si="6"/>
        <v>89.4</v>
      </c>
      <c r="H25" s="65">
        <f t="shared" si="7"/>
        <v>86.87</v>
      </c>
      <c r="I25" s="65">
        <f t="shared" si="8"/>
        <v>79.459999999999994</v>
      </c>
      <c r="J25" s="65">
        <v>74.400000000000006</v>
      </c>
      <c r="K25" s="65">
        <f t="shared" si="9"/>
        <v>71.7</v>
      </c>
      <c r="L25" s="68">
        <f t="shared" si="10"/>
        <v>70.680000000000007</v>
      </c>
      <c r="M25" s="65">
        <v>69</v>
      </c>
      <c r="N25" s="70">
        <v>99.33</v>
      </c>
      <c r="O25" s="70">
        <f t="shared" si="13"/>
        <v>89.4</v>
      </c>
    </row>
    <row r="26" spans="1:18" x14ac:dyDescent="0.2">
      <c r="A26" s="15" t="s">
        <v>18</v>
      </c>
      <c r="B26" s="17" t="s">
        <v>5</v>
      </c>
      <c r="C26" s="18">
        <v>2</v>
      </c>
      <c r="D26" s="65">
        <v>117.67</v>
      </c>
      <c r="E26" s="65">
        <f t="shared" si="5"/>
        <v>108.5</v>
      </c>
      <c r="F26" s="65">
        <v>99.33</v>
      </c>
      <c r="G26" s="65">
        <f t="shared" si="6"/>
        <v>89.4</v>
      </c>
      <c r="H26" s="65">
        <f t="shared" si="7"/>
        <v>86.87</v>
      </c>
      <c r="I26" s="65">
        <f t="shared" si="8"/>
        <v>79.459999999999994</v>
      </c>
      <c r="J26" s="65">
        <v>74.400000000000006</v>
      </c>
      <c r="K26" s="65">
        <f t="shared" si="9"/>
        <v>71.7</v>
      </c>
      <c r="L26" s="68">
        <f t="shared" si="10"/>
        <v>70.680000000000007</v>
      </c>
      <c r="M26" s="65">
        <v>69</v>
      </c>
      <c r="N26" s="70">
        <v>99.33</v>
      </c>
      <c r="O26" s="70">
        <f t="shared" si="13"/>
        <v>89.4</v>
      </c>
    </row>
    <row r="27" spans="1:18" x14ac:dyDescent="0.2">
      <c r="A27" s="15" t="s">
        <v>18</v>
      </c>
      <c r="B27" s="17" t="s">
        <v>15</v>
      </c>
      <c r="C27" s="18">
        <v>2.5</v>
      </c>
      <c r="D27" s="65">
        <v>147.08000000000001</v>
      </c>
      <c r="E27" s="65">
        <f t="shared" si="5"/>
        <v>135.62</v>
      </c>
      <c r="F27" s="65">
        <v>124.16</v>
      </c>
      <c r="G27" s="65">
        <f t="shared" si="6"/>
        <v>111.74</v>
      </c>
      <c r="H27" s="65">
        <f t="shared" si="7"/>
        <v>108.58</v>
      </c>
      <c r="I27" s="65">
        <f t="shared" si="8"/>
        <v>99.33</v>
      </c>
      <c r="J27" s="65">
        <v>93</v>
      </c>
      <c r="K27" s="65">
        <f t="shared" si="9"/>
        <v>89.63</v>
      </c>
      <c r="L27" s="68">
        <f t="shared" si="10"/>
        <v>88.35</v>
      </c>
      <c r="M27" s="65">
        <v>86.25</v>
      </c>
      <c r="N27" s="70">
        <v>124.16</v>
      </c>
      <c r="O27" s="70">
        <f t="shared" si="13"/>
        <v>111.74</v>
      </c>
    </row>
    <row r="28" spans="1:18" x14ac:dyDescent="0.2">
      <c r="A28" s="15" t="s">
        <v>18</v>
      </c>
      <c r="B28" s="17" t="s">
        <v>16</v>
      </c>
      <c r="C28" s="18">
        <v>2.5</v>
      </c>
      <c r="D28" s="65">
        <v>147.08000000000001</v>
      </c>
      <c r="E28" s="65">
        <f t="shared" si="5"/>
        <v>135.62</v>
      </c>
      <c r="F28" s="65">
        <v>124.16</v>
      </c>
      <c r="G28" s="65">
        <f t="shared" si="6"/>
        <v>111.74</v>
      </c>
      <c r="H28" s="65">
        <f t="shared" si="7"/>
        <v>108.58</v>
      </c>
      <c r="I28" s="65">
        <f t="shared" si="8"/>
        <v>99.33</v>
      </c>
      <c r="J28" s="65">
        <v>93</v>
      </c>
      <c r="K28" s="65">
        <f t="shared" si="9"/>
        <v>89.63</v>
      </c>
      <c r="L28" s="68">
        <f t="shared" si="10"/>
        <v>88.35</v>
      </c>
      <c r="M28" s="65">
        <v>86.25</v>
      </c>
      <c r="N28" s="70">
        <v>124.16</v>
      </c>
      <c r="O28" s="70">
        <f t="shared" si="13"/>
        <v>111.74</v>
      </c>
    </row>
    <row r="29" spans="1:18" x14ac:dyDescent="0.2">
      <c r="A29" s="15" t="s">
        <v>19</v>
      </c>
      <c r="B29" s="17" t="s">
        <v>5</v>
      </c>
      <c r="C29" s="18">
        <v>1</v>
      </c>
      <c r="D29" s="65">
        <v>58.83</v>
      </c>
      <c r="E29" s="65">
        <f t="shared" si="5"/>
        <v>54.25</v>
      </c>
      <c r="F29" s="65">
        <v>49.67</v>
      </c>
      <c r="G29" s="65">
        <f t="shared" si="6"/>
        <v>44.7</v>
      </c>
      <c r="H29" s="65">
        <f t="shared" si="7"/>
        <v>43.44</v>
      </c>
      <c r="I29" s="65">
        <f t="shared" si="8"/>
        <v>39.74</v>
      </c>
      <c r="J29" s="65">
        <v>37.200000000000003</v>
      </c>
      <c r="K29" s="65">
        <f t="shared" si="9"/>
        <v>35.85</v>
      </c>
      <c r="L29" s="68">
        <f t="shared" si="10"/>
        <v>35.340000000000003</v>
      </c>
      <c r="M29" s="65">
        <v>34.5</v>
      </c>
      <c r="N29" s="70">
        <v>49.67</v>
      </c>
      <c r="O29" s="70">
        <f t="shared" si="13"/>
        <v>44.7</v>
      </c>
    </row>
    <row r="30" spans="1:18" x14ac:dyDescent="0.2">
      <c r="A30" s="15" t="s">
        <v>19</v>
      </c>
      <c r="B30" s="17" t="s">
        <v>15</v>
      </c>
      <c r="C30" s="18">
        <v>1.5</v>
      </c>
      <c r="D30" s="65">
        <v>88.25</v>
      </c>
      <c r="E30" s="65">
        <f t="shared" si="5"/>
        <v>81.38</v>
      </c>
      <c r="F30" s="65">
        <v>74.5</v>
      </c>
      <c r="G30" s="65">
        <f t="shared" si="6"/>
        <v>67.05</v>
      </c>
      <c r="H30" s="65">
        <f t="shared" si="7"/>
        <v>65.150000000000006</v>
      </c>
      <c r="I30" s="65">
        <f t="shared" si="8"/>
        <v>59.6</v>
      </c>
      <c r="J30" s="65">
        <v>55.8</v>
      </c>
      <c r="K30" s="65">
        <f t="shared" si="9"/>
        <v>53.78</v>
      </c>
      <c r="L30" s="68">
        <f t="shared" si="10"/>
        <v>53.01</v>
      </c>
      <c r="M30" s="65">
        <v>51.75</v>
      </c>
      <c r="N30" s="70">
        <v>74.5</v>
      </c>
      <c r="O30" s="70">
        <f t="shared" si="13"/>
        <v>67.05</v>
      </c>
    </row>
    <row r="31" spans="1:18" x14ac:dyDescent="0.2">
      <c r="A31" s="15" t="s">
        <v>19</v>
      </c>
      <c r="B31" s="17" t="s">
        <v>16</v>
      </c>
      <c r="C31" s="18">
        <v>1.5</v>
      </c>
      <c r="D31" s="65">
        <v>88.25</v>
      </c>
      <c r="E31" s="65">
        <f t="shared" si="5"/>
        <v>81.38</v>
      </c>
      <c r="F31" s="65">
        <v>74.5</v>
      </c>
      <c r="G31" s="65">
        <f t="shared" si="6"/>
        <v>67.05</v>
      </c>
      <c r="H31" s="65">
        <f t="shared" si="7"/>
        <v>65.150000000000006</v>
      </c>
      <c r="I31" s="65">
        <f t="shared" si="8"/>
        <v>59.6</v>
      </c>
      <c r="J31" s="65">
        <v>55.8</v>
      </c>
      <c r="K31" s="65">
        <f t="shared" si="9"/>
        <v>53.78</v>
      </c>
      <c r="L31" s="68">
        <f t="shared" si="10"/>
        <v>53.01</v>
      </c>
      <c r="M31" s="65">
        <v>51.75</v>
      </c>
      <c r="N31" s="70">
        <v>74.5</v>
      </c>
      <c r="O31" s="70">
        <f t="shared" si="13"/>
        <v>67.05</v>
      </c>
    </row>
    <row r="32" spans="1:18" x14ac:dyDescent="0.2">
      <c r="A32" s="15" t="s">
        <v>20</v>
      </c>
      <c r="B32" s="17" t="s">
        <v>5</v>
      </c>
      <c r="C32" s="18">
        <v>1</v>
      </c>
      <c r="D32" s="65">
        <v>58.83</v>
      </c>
      <c r="E32" s="65">
        <f t="shared" si="5"/>
        <v>54.25</v>
      </c>
      <c r="F32" s="65">
        <v>49.67</v>
      </c>
      <c r="G32" s="65">
        <f t="shared" si="6"/>
        <v>44.7</v>
      </c>
      <c r="H32" s="65">
        <f t="shared" si="7"/>
        <v>43.44</v>
      </c>
      <c r="I32" s="65">
        <f t="shared" si="8"/>
        <v>39.74</v>
      </c>
      <c r="J32" s="65">
        <v>37.200000000000003</v>
      </c>
      <c r="K32" s="65">
        <f t="shared" si="9"/>
        <v>35.85</v>
      </c>
      <c r="L32" s="68">
        <f t="shared" si="10"/>
        <v>35.340000000000003</v>
      </c>
      <c r="M32" s="65">
        <v>34.5</v>
      </c>
      <c r="N32" s="70">
        <v>49.67</v>
      </c>
      <c r="O32" s="70">
        <f t="shared" si="13"/>
        <v>44.7</v>
      </c>
    </row>
    <row r="33" spans="1:15" x14ac:dyDescent="0.2">
      <c r="A33" s="15" t="s">
        <v>20</v>
      </c>
      <c r="B33" s="17" t="s">
        <v>15</v>
      </c>
      <c r="C33" s="18">
        <v>1.5</v>
      </c>
      <c r="D33" s="65">
        <v>88.25</v>
      </c>
      <c r="E33" s="65">
        <f t="shared" si="5"/>
        <v>81.38</v>
      </c>
      <c r="F33" s="65">
        <v>74.5</v>
      </c>
      <c r="G33" s="65">
        <f t="shared" si="6"/>
        <v>67.05</v>
      </c>
      <c r="H33" s="65">
        <f t="shared" si="7"/>
        <v>65.150000000000006</v>
      </c>
      <c r="I33" s="65">
        <f t="shared" si="8"/>
        <v>59.6</v>
      </c>
      <c r="J33" s="65">
        <v>55.8</v>
      </c>
      <c r="K33" s="65">
        <f t="shared" si="9"/>
        <v>53.78</v>
      </c>
      <c r="L33" s="68">
        <f t="shared" si="10"/>
        <v>53.01</v>
      </c>
      <c r="M33" s="65">
        <v>51.75</v>
      </c>
      <c r="N33" s="70">
        <v>74.5</v>
      </c>
      <c r="O33" s="70">
        <f t="shared" si="13"/>
        <v>67.05</v>
      </c>
    </row>
    <row r="34" spans="1:15" x14ac:dyDescent="0.2">
      <c r="A34" s="15" t="s">
        <v>20</v>
      </c>
      <c r="B34" s="17" t="s">
        <v>16</v>
      </c>
      <c r="C34" s="18">
        <v>1.5</v>
      </c>
      <c r="D34" s="65">
        <v>88.25</v>
      </c>
      <c r="E34" s="65">
        <f t="shared" si="5"/>
        <v>81.38</v>
      </c>
      <c r="F34" s="65">
        <v>74.5</v>
      </c>
      <c r="G34" s="65">
        <f t="shared" si="6"/>
        <v>67.05</v>
      </c>
      <c r="H34" s="65">
        <f t="shared" si="7"/>
        <v>65.150000000000006</v>
      </c>
      <c r="I34" s="65">
        <f t="shared" si="8"/>
        <v>59.6</v>
      </c>
      <c r="J34" s="65">
        <v>55.8</v>
      </c>
      <c r="K34" s="65">
        <f t="shared" si="9"/>
        <v>53.78</v>
      </c>
      <c r="L34" s="68">
        <f t="shared" si="10"/>
        <v>53.01</v>
      </c>
      <c r="M34" s="65">
        <v>51.75</v>
      </c>
      <c r="N34" s="70">
        <v>74.5</v>
      </c>
      <c r="O34" s="70">
        <f t="shared" si="13"/>
        <v>67.05</v>
      </c>
    </row>
    <row r="35" spans="1:15" ht="25.5" x14ac:dyDescent="0.2">
      <c r="A35" s="24" t="s">
        <v>304</v>
      </c>
      <c r="B35" s="17" t="s">
        <v>5</v>
      </c>
      <c r="C35" s="18">
        <v>1</v>
      </c>
      <c r="D35" s="65">
        <v>58.83</v>
      </c>
      <c r="E35" s="65">
        <f t="shared" si="5"/>
        <v>54.25</v>
      </c>
      <c r="F35" s="65">
        <v>49.67</v>
      </c>
      <c r="G35" s="65">
        <f t="shared" si="6"/>
        <v>44.7</v>
      </c>
      <c r="H35" s="65">
        <f t="shared" si="7"/>
        <v>43.44</v>
      </c>
      <c r="I35" s="65">
        <f t="shared" si="8"/>
        <v>39.74</v>
      </c>
      <c r="J35" s="65">
        <v>37.200000000000003</v>
      </c>
      <c r="K35" s="65">
        <f t="shared" si="9"/>
        <v>35.85</v>
      </c>
      <c r="L35" s="68">
        <f t="shared" si="10"/>
        <v>35.340000000000003</v>
      </c>
      <c r="M35" s="65">
        <v>34.5</v>
      </c>
      <c r="N35" s="70">
        <v>49.67</v>
      </c>
      <c r="O35" s="70">
        <f t="shared" si="13"/>
        <v>44.7</v>
      </c>
    </row>
    <row r="36" spans="1:15" ht="25.5" x14ac:dyDescent="0.2">
      <c r="A36" s="24" t="s">
        <v>304</v>
      </c>
      <c r="B36" s="17" t="s">
        <v>15</v>
      </c>
      <c r="C36" s="18">
        <v>1.5</v>
      </c>
      <c r="D36" s="65">
        <v>88.25</v>
      </c>
      <c r="E36" s="65">
        <f t="shared" si="5"/>
        <v>81.38</v>
      </c>
      <c r="F36" s="65">
        <v>74.5</v>
      </c>
      <c r="G36" s="65">
        <f t="shared" si="6"/>
        <v>67.05</v>
      </c>
      <c r="H36" s="65">
        <f t="shared" si="7"/>
        <v>65.150000000000006</v>
      </c>
      <c r="I36" s="65">
        <f t="shared" si="8"/>
        <v>59.6</v>
      </c>
      <c r="J36" s="65">
        <v>55.8</v>
      </c>
      <c r="K36" s="65">
        <f t="shared" si="9"/>
        <v>53.78</v>
      </c>
      <c r="L36" s="68">
        <f t="shared" si="10"/>
        <v>53.01</v>
      </c>
      <c r="M36" s="65">
        <v>51.75</v>
      </c>
      <c r="N36" s="70">
        <v>74.5</v>
      </c>
      <c r="O36" s="70">
        <f t="shared" si="13"/>
        <v>67.05</v>
      </c>
    </row>
    <row r="37" spans="1:15" ht="25.5" x14ac:dyDescent="0.2">
      <c r="A37" s="24" t="s">
        <v>304</v>
      </c>
      <c r="B37" s="17" t="s">
        <v>16</v>
      </c>
      <c r="C37" s="18">
        <v>1.5</v>
      </c>
      <c r="D37" s="65">
        <v>88.25</v>
      </c>
      <c r="E37" s="65">
        <f t="shared" si="5"/>
        <v>81.38</v>
      </c>
      <c r="F37" s="65">
        <v>74.5</v>
      </c>
      <c r="G37" s="65">
        <f t="shared" si="6"/>
        <v>67.05</v>
      </c>
      <c r="H37" s="65">
        <f t="shared" si="7"/>
        <v>65.150000000000006</v>
      </c>
      <c r="I37" s="65">
        <f t="shared" si="8"/>
        <v>59.6</v>
      </c>
      <c r="J37" s="65">
        <v>55.8</v>
      </c>
      <c r="K37" s="65">
        <f t="shared" si="9"/>
        <v>53.78</v>
      </c>
      <c r="L37" s="68">
        <f t="shared" si="10"/>
        <v>53.01</v>
      </c>
      <c r="M37" s="65">
        <v>51.75</v>
      </c>
      <c r="N37" s="70">
        <v>74.5</v>
      </c>
      <c r="O37" s="70">
        <f t="shared" si="13"/>
        <v>67.05</v>
      </c>
    </row>
    <row r="38" spans="1:15" x14ac:dyDescent="0.2">
      <c r="A38" s="24" t="s">
        <v>294</v>
      </c>
      <c r="B38" s="17" t="s">
        <v>5</v>
      </c>
      <c r="C38" s="18">
        <v>0.5</v>
      </c>
      <c r="D38" s="65">
        <v>29.42</v>
      </c>
      <c r="E38" s="65">
        <f t="shared" si="5"/>
        <v>27.13</v>
      </c>
      <c r="F38" s="65">
        <v>24.83</v>
      </c>
      <c r="G38" s="65">
        <f t="shared" si="6"/>
        <v>22.35</v>
      </c>
      <c r="H38" s="65">
        <f t="shared" si="7"/>
        <v>21.72</v>
      </c>
      <c r="I38" s="65">
        <f t="shared" si="8"/>
        <v>19.86</v>
      </c>
      <c r="J38" s="65">
        <v>18.600000000000001</v>
      </c>
      <c r="K38" s="65">
        <f t="shared" si="9"/>
        <v>17.93</v>
      </c>
      <c r="L38" s="68">
        <f t="shared" si="10"/>
        <v>17.670000000000002</v>
      </c>
      <c r="M38" s="65">
        <v>17.25</v>
      </c>
      <c r="N38" s="70">
        <v>24.83</v>
      </c>
      <c r="O38" s="70">
        <f t="shared" si="13"/>
        <v>22.35</v>
      </c>
    </row>
    <row r="39" spans="1:15" x14ac:dyDescent="0.2">
      <c r="A39" s="24" t="s">
        <v>294</v>
      </c>
      <c r="B39" s="17" t="s">
        <v>15</v>
      </c>
      <c r="C39" s="18">
        <v>1</v>
      </c>
      <c r="D39" s="65">
        <v>58.83</v>
      </c>
      <c r="E39" s="65">
        <f t="shared" si="5"/>
        <v>54.25</v>
      </c>
      <c r="F39" s="65">
        <v>49.67</v>
      </c>
      <c r="G39" s="65">
        <f t="shared" si="6"/>
        <v>44.7</v>
      </c>
      <c r="H39" s="65">
        <f t="shared" si="7"/>
        <v>43.44</v>
      </c>
      <c r="I39" s="65">
        <f t="shared" si="8"/>
        <v>39.74</v>
      </c>
      <c r="J39" s="65">
        <v>37.200000000000003</v>
      </c>
      <c r="K39" s="65">
        <f t="shared" si="9"/>
        <v>35.85</v>
      </c>
      <c r="L39" s="68">
        <f t="shared" si="10"/>
        <v>35.340000000000003</v>
      </c>
      <c r="M39" s="65">
        <v>34.5</v>
      </c>
      <c r="N39" s="70">
        <v>49.67</v>
      </c>
      <c r="O39" s="70">
        <f t="shared" si="13"/>
        <v>44.7</v>
      </c>
    </row>
    <row r="40" spans="1:15" x14ac:dyDescent="0.2">
      <c r="A40" s="24" t="s">
        <v>294</v>
      </c>
      <c r="B40" s="17" t="s">
        <v>16</v>
      </c>
      <c r="C40" s="18">
        <v>1</v>
      </c>
      <c r="D40" s="65">
        <v>58.83</v>
      </c>
      <c r="E40" s="65">
        <f t="shared" si="5"/>
        <v>54.25</v>
      </c>
      <c r="F40" s="65">
        <v>49.67</v>
      </c>
      <c r="G40" s="65">
        <f t="shared" si="6"/>
        <v>44.7</v>
      </c>
      <c r="H40" s="65">
        <f t="shared" si="7"/>
        <v>43.44</v>
      </c>
      <c r="I40" s="65">
        <f t="shared" si="8"/>
        <v>39.74</v>
      </c>
      <c r="J40" s="65">
        <v>37.200000000000003</v>
      </c>
      <c r="K40" s="65">
        <f t="shared" si="9"/>
        <v>35.85</v>
      </c>
      <c r="L40" s="68">
        <f t="shared" si="10"/>
        <v>35.340000000000003</v>
      </c>
      <c r="M40" s="65">
        <v>34.5</v>
      </c>
      <c r="N40" s="70">
        <v>49.67</v>
      </c>
      <c r="O40" s="70">
        <f t="shared" si="13"/>
        <v>44.7</v>
      </c>
    </row>
    <row r="41" spans="1:15" x14ac:dyDescent="0.2">
      <c r="A41" s="24" t="s">
        <v>295</v>
      </c>
      <c r="B41" s="17" t="s">
        <v>5</v>
      </c>
      <c r="C41" s="18">
        <v>1</v>
      </c>
      <c r="D41" s="65">
        <v>58.83</v>
      </c>
      <c r="E41" s="65">
        <f t="shared" si="5"/>
        <v>54.25</v>
      </c>
      <c r="F41" s="65">
        <v>49.67</v>
      </c>
      <c r="G41" s="65">
        <f t="shared" si="6"/>
        <v>44.7</v>
      </c>
      <c r="H41" s="65">
        <f t="shared" si="7"/>
        <v>43.44</v>
      </c>
      <c r="I41" s="65">
        <f t="shared" si="8"/>
        <v>39.74</v>
      </c>
      <c r="J41" s="65">
        <v>37.200000000000003</v>
      </c>
      <c r="K41" s="65">
        <f t="shared" si="9"/>
        <v>35.85</v>
      </c>
      <c r="L41" s="68">
        <f t="shared" si="10"/>
        <v>35.340000000000003</v>
      </c>
      <c r="M41" s="65">
        <v>34.5</v>
      </c>
      <c r="N41" s="70">
        <v>49.67</v>
      </c>
      <c r="O41" s="70">
        <f t="shared" si="13"/>
        <v>44.7</v>
      </c>
    </row>
    <row r="42" spans="1:15" x14ac:dyDescent="0.2">
      <c r="A42" s="24" t="s">
        <v>295</v>
      </c>
      <c r="B42" s="17" t="s">
        <v>15</v>
      </c>
      <c r="C42" s="18">
        <v>1.5</v>
      </c>
      <c r="D42" s="65">
        <v>88.25</v>
      </c>
      <c r="E42" s="65">
        <f t="shared" si="5"/>
        <v>81.38</v>
      </c>
      <c r="F42" s="65">
        <v>74.5</v>
      </c>
      <c r="G42" s="65">
        <f t="shared" si="6"/>
        <v>67.05</v>
      </c>
      <c r="H42" s="65">
        <f t="shared" si="7"/>
        <v>65.150000000000006</v>
      </c>
      <c r="I42" s="65">
        <f t="shared" si="8"/>
        <v>59.6</v>
      </c>
      <c r="J42" s="65">
        <v>55.8</v>
      </c>
      <c r="K42" s="65">
        <f t="shared" si="9"/>
        <v>53.78</v>
      </c>
      <c r="L42" s="68">
        <f t="shared" si="10"/>
        <v>53.01</v>
      </c>
      <c r="M42" s="65">
        <v>51.75</v>
      </c>
      <c r="N42" s="70">
        <v>74.5</v>
      </c>
      <c r="O42" s="70">
        <f t="shared" si="13"/>
        <v>67.05</v>
      </c>
    </row>
    <row r="43" spans="1:15" ht="13.5" thickBot="1" x14ac:dyDescent="0.25">
      <c r="A43" s="42" t="s">
        <v>295</v>
      </c>
      <c r="B43" s="19" t="s">
        <v>16</v>
      </c>
      <c r="C43" s="20">
        <v>1.5</v>
      </c>
      <c r="D43" s="66">
        <v>88.25</v>
      </c>
      <c r="E43" s="66">
        <f t="shared" si="5"/>
        <v>81.38</v>
      </c>
      <c r="F43" s="66">
        <v>74.5</v>
      </c>
      <c r="G43" s="66">
        <f t="shared" si="6"/>
        <v>67.05</v>
      </c>
      <c r="H43" s="66">
        <f t="shared" si="7"/>
        <v>65.150000000000006</v>
      </c>
      <c r="I43" s="66">
        <f t="shared" si="8"/>
        <v>59.6</v>
      </c>
      <c r="J43" s="66">
        <v>55.8</v>
      </c>
      <c r="K43" s="66">
        <f t="shared" si="9"/>
        <v>53.78</v>
      </c>
      <c r="L43" s="80">
        <f t="shared" si="10"/>
        <v>53.01</v>
      </c>
      <c r="M43" s="66">
        <v>51.75</v>
      </c>
      <c r="N43" s="81">
        <v>74.5</v>
      </c>
      <c r="O43" s="70">
        <f t="shared" si="13"/>
        <v>67.05</v>
      </c>
    </row>
    <row r="44" spans="1:15" x14ac:dyDescent="0.2">
      <c r="A44" s="2"/>
      <c r="B44" s="1"/>
      <c r="L44" s="72"/>
    </row>
    <row r="45" spans="1:15" x14ac:dyDescent="0.2">
      <c r="A45" s="2"/>
      <c r="B45" s="1"/>
      <c r="L45" s="72"/>
    </row>
    <row r="46" spans="1:15" x14ac:dyDescent="0.2">
      <c r="A46" s="2"/>
      <c r="B46" s="1"/>
      <c r="L46" s="72"/>
    </row>
    <row r="47" spans="1:15" x14ac:dyDescent="0.2">
      <c r="A47" s="2"/>
      <c r="B47" s="1"/>
      <c r="L47" s="72"/>
    </row>
    <row r="48" spans="1:15" x14ac:dyDescent="0.2">
      <c r="A48" s="2"/>
      <c r="B48" s="1"/>
      <c r="L48" s="72"/>
    </row>
    <row r="49" spans="1:12" x14ac:dyDescent="0.2">
      <c r="A49" s="2"/>
      <c r="B49" s="1"/>
      <c r="L49" s="72"/>
    </row>
    <row r="50" spans="1:12" x14ac:dyDescent="0.2">
      <c r="A50" s="2"/>
      <c r="B50" s="1"/>
      <c r="L50" s="72"/>
    </row>
    <row r="51" spans="1:12" x14ac:dyDescent="0.2">
      <c r="A51" s="2"/>
      <c r="B51" s="1"/>
      <c r="L51" s="72"/>
    </row>
    <row r="52" spans="1:12" x14ac:dyDescent="0.2">
      <c r="A52" s="2"/>
      <c r="B52" s="1"/>
      <c r="L52" s="72"/>
    </row>
    <row r="53" spans="1:12" x14ac:dyDescent="0.2">
      <c r="A53" s="2"/>
      <c r="B53" s="2"/>
      <c r="L53" s="72"/>
    </row>
    <row r="54" spans="1:12" x14ac:dyDescent="0.2">
      <c r="A54" s="2"/>
      <c r="B54" s="2"/>
      <c r="L54" s="72"/>
    </row>
    <row r="55" spans="1:12" x14ac:dyDescent="0.2">
      <c r="A55" s="2"/>
      <c r="B55" s="2"/>
      <c r="L55" s="72"/>
    </row>
  </sheetData>
  <pageMargins left="0.7" right="0.7" top="0.78740157499999996" bottom="0.78740157499999996"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227"/>
  <sheetViews>
    <sheetView topLeftCell="B1" workbookViewId="0">
      <selection activeCell="F2" sqref="F2"/>
    </sheetView>
  </sheetViews>
  <sheetFormatPr baseColWidth="10" defaultColWidth="11.42578125" defaultRowHeight="12.75" x14ac:dyDescent="0.2"/>
  <cols>
    <col min="1" max="1" width="19.140625" style="74" customWidth="1"/>
    <col min="2" max="2" width="11.42578125" style="74"/>
    <col min="3" max="3" width="36.28515625" style="74" bestFit="1" customWidth="1"/>
    <col min="4" max="4" width="11.42578125" style="74"/>
    <col min="5" max="5" width="49.7109375" style="74" bestFit="1" customWidth="1"/>
    <col min="6" max="6" width="11.42578125" style="74"/>
    <col min="7" max="7" width="51.42578125" style="74" bestFit="1" customWidth="1"/>
    <col min="8" max="8" width="11.42578125" style="74"/>
    <col min="9" max="9" width="61.7109375" style="74" bestFit="1" customWidth="1"/>
    <col min="10" max="10" width="11.42578125" style="74"/>
    <col min="11" max="11" width="33.7109375" style="74" bestFit="1" customWidth="1"/>
    <col min="12" max="12" width="11.42578125" style="74"/>
    <col min="13" max="13" width="41.85546875" style="74" bestFit="1" customWidth="1"/>
    <col min="14" max="16384" width="11.42578125" style="74"/>
  </cols>
  <sheetData>
    <row r="1" spans="1:15" ht="15" customHeight="1" thickBot="1" x14ac:dyDescent="0.25">
      <c r="A1" s="23" t="s">
        <v>25</v>
      </c>
      <c r="B1" s="118"/>
      <c r="C1" s="23" t="s">
        <v>12</v>
      </c>
      <c r="E1" s="23" t="s">
        <v>27</v>
      </c>
      <c r="G1" s="44" t="s">
        <v>3</v>
      </c>
      <c r="I1" s="23" t="s">
        <v>33</v>
      </c>
      <c r="K1" s="29" t="s">
        <v>40</v>
      </c>
      <c r="M1" s="27" t="s">
        <v>44</v>
      </c>
      <c r="O1" s="74" t="s">
        <v>317</v>
      </c>
    </row>
    <row r="2" spans="1:15" ht="51" x14ac:dyDescent="0.2">
      <c r="A2" s="25" t="s">
        <v>309</v>
      </c>
      <c r="C2" s="28" t="s">
        <v>5</v>
      </c>
      <c r="E2" s="28" t="s">
        <v>286</v>
      </c>
      <c r="G2" s="45" t="s">
        <v>28</v>
      </c>
      <c r="I2" s="120" t="s">
        <v>45</v>
      </c>
      <c r="K2" s="27" t="s">
        <v>41</v>
      </c>
      <c r="M2" s="121" t="s">
        <v>62</v>
      </c>
      <c r="O2" s="121" t="s">
        <v>316</v>
      </c>
    </row>
    <row r="3" spans="1:15" ht="25.5" x14ac:dyDescent="0.2">
      <c r="A3" s="25" t="s">
        <v>6</v>
      </c>
      <c r="C3" s="28" t="s">
        <v>15</v>
      </c>
      <c r="E3" s="28" t="s">
        <v>287</v>
      </c>
      <c r="G3" s="45" t="s">
        <v>0</v>
      </c>
      <c r="I3" s="120" t="s">
        <v>46</v>
      </c>
      <c r="K3" s="28" t="s">
        <v>42</v>
      </c>
      <c r="M3" s="28" t="s">
        <v>271</v>
      </c>
    </row>
    <row r="4" spans="1:15" ht="13.5" thickBot="1" x14ac:dyDescent="0.25">
      <c r="A4" s="25" t="s">
        <v>7</v>
      </c>
      <c r="C4" s="119" t="s">
        <v>16</v>
      </c>
      <c r="E4" s="28" t="s">
        <v>288</v>
      </c>
      <c r="G4" s="45" t="s">
        <v>29</v>
      </c>
      <c r="I4" s="120" t="s">
        <v>47</v>
      </c>
      <c r="K4" s="28" t="s">
        <v>43</v>
      </c>
      <c r="M4" s="122" t="s">
        <v>272</v>
      </c>
    </row>
    <row r="5" spans="1:15" ht="13.5" thickBot="1" x14ac:dyDescent="0.25">
      <c r="A5" s="25" t="s">
        <v>8</v>
      </c>
      <c r="E5" s="28" t="s">
        <v>289</v>
      </c>
      <c r="G5" s="45" t="s">
        <v>30</v>
      </c>
      <c r="I5" s="120" t="s">
        <v>48</v>
      </c>
      <c r="K5" s="73" t="s">
        <v>315</v>
      </c>
      <c r="M5" s="120" t="s">
        <v>273</v>
      </c>
    </row>
    <row r="6" spans="1:15" ht="26.25" thickBot="1" x14ac:dyDescent="0.25">
      <c r="A6" s="25" t="s">
        <v>9</v>
      </c>
      <c r="E6" s="28" t="s">
        <v>290</v>
      </c>
      <c r="G6" s="45" t="s">
        <v>1</v>
      </c>
      <c r="I6" s="120" t="s">
        <v>49</v>
      </c>
      <c r="M6" s="119" t="s">
        <v>274</v>
      </c>
    </row>
    <row r="7" spans="1:15" ht="25.5" x14ac:dyDescent="0.2">
      <c r="A7" s="25" t="s">
        <v>10</v>
      </c>
      <c r="E7" s="28" t="s">
        <v>291</v>
      </c>
      <c r="G7" s="45" t="s">
        <v>314</v>
      </c>
      <c r="I7" s="120" t="s">
        <v>50</v>
      </c>
    </row>
    <row r="8" spans="1:15" x14ac:dyDescent="0.2">
      <c r="A8" s="25" t="s">
        <v>39</v>
      </c>
      <c r="E8" s="28" t="s">
        <v>292</v>
      </c>
      <c r="G8" s="45" t="s">
        <v>2</v>
      </c>
      <c r="I8" s="120" t="s">
        <v>51</v>
      </c>
    </row>
    <row r="9" spans="1:15" ht="25.5" x14ac:dyDescent="0.2">
      <c r="A9" s="25" t="s">
        <v>17</v>
      </c>
      <c r="E9" s="28" t="s">
        <v>313</v>
      </c>
      <c r="G9" s="45" t="s">
        <v>297</v>
      </c>
      <c r="I9" s="120" t="s">
        <v>52</v>
      </c>
    </row>
    <row r="10" spans="1:15" x14ac:dyDescent="0.2">
      <c r="A10" s="25" t="s">
        <v>18</v>
      </c>
      <c r="E10" s="28" t="s">
        <v>293</v>
      </c>
      <c r="G10" s="45" t="s">
        <v>298</v>
      </c>
      <c r="I10" s="120" t="s">
        <v>53</v>
      </c>
    </row>
    <row r="11" spans="1:15" ht="25.5" x14ac:dyDescent="0.2">
      <c r="A11" s="25" t="s">
        <v>19</v>
      </c>
      <c r="E11" s="25" t="s">
        <v>21</v>
      </c>
      <c r="G11" s="45" t="s">
        <v>299</v>
      </c>
      <c r="I11" s="120" t="s">
        <v>54</v>
      </c>
    </row>
    <row r="12" spans="1:15" ht="25.5" x14ac:dyDescent="0.2">
      <c r="A12" s="25" t="s">
        <v>20</v>
      </c>
      <c r="E12" s="25" t="s">
        <v>22</v>
      </c>
      <c r="G12" s="45" t="s">
        <v>296</v>
      </c>
      <c r="I12" s="120" t="s">
        <v>55</v>
      </c>
    </row>
    <row r="13" spans="1:15" ht="51.75" thickBot="1" x14ac:dyDescent="0.25">
      <c r="A13" s="25" t="s">
        <v>304</v>
      </c>
      <c r="E13" s="25" t="s">
        <v>23</v>
      </c>
      <c r="G13" s="53" t="s">
        <v>300</v>
      </c>
      <c r="I13" s="120" t="s">
        <v>56</v>
      </c>
    </row>
    <row r="14" spans="1:15" ht="26.25" thickBot="1" x14ac:dyDescent="0.25">
      <c r="A14" s="25" t="s">
        <v>294</v>
      </c>
      <c r="E14" s="26" t="s">
        <v>311</v>
      </c>
      <c r="I14" s="120" t="s">
        <v>57</v>
      </c>
    </row>
    <row r="15" spans="1:15" ht="26.25" thickBot="1" x14ac:dyDescent="0.25">
      <c r="A15" s="26" t="s">
        <v>295</v>
      </c>
      <c r="I15" s="120" t="s">
        <v>58</v>
      </c>
    </row>
    <row r="16" spans="1:15" x14ac:dyDescent="0.2">
      <c r="I16" s="120" t="s">
        <v>59</v>
      </c>
    </row>
    <row r="17" spans="9:9" x14ac:dyDescent="0.2">
      <c r="I17" s="120" t="s">
        <v>60</v>
      </c>
    </row>
    <row r="18" spans="9:9" x14ac:dyDescent="0.2">
      <c r="I18" s="120" t="s">
        <v>61</v>
      </c>
    </row>
    <row r="19" spans="9:9" x14ac:dyDescent="0.2">
      <c r="I19" s="120" t="s">
        <v>62</v>
      </c>
    </row>
    <row r="20" spans="9:9" x14ac:dyDescent="0.2">
      <c r="I20" s="120" t="s">
        <v>63</v>
      </c>
    </row>
    <row r="21" spans="9:9" x14ac:dyDescent="0.2">
      <c r="I21" s="120" t="s">
        <v>64</v>
      </c>
    </row>
    <row r="22" spans="9:9" x14ac:dyDescent="0.2">
      <c r="I22" s="120" t="s">
        <v>65</v>
      </c>
    </row>
    <row r="23" spans="9:9" x14ac:dyDescent="0.2">
      <c r="I23" s="120" t="s">
        <v>66</v>
      </c>
    </row>
    <row r="24" spans="9:9" x14ac:dyDescent="0.2">
      <c r="I24" s="120" t="s">
        <v>67</v>
      </c>
    </row>
    <row r="25" spans="9:9" x14ac:dyDescent="0.2">
      <c r="I25" s="120" t="s">
        <v>68</v>
      </c>
    </row>
    <row r="26" spans="9:9" x14ac:dyDescent="0.2">
      <c r="I26" s="120" t="s">
        <v>69</v>
      </c>
    </row>
    <row r="27" spans="9:9" x14ac:dyDescent="0.2">
      <c r="I27" s="120" t="s">
        <v>70</v>
      </c>
    </row>
    <row r="28" spans="9:9" x14ac:dyDescent="0.2">
      <c r="I28" s="120" t="s">
        <v>71</v>
      </c>
    </row>
    <row r="29" spans="9:9" x14ac:dyDescent="0.2">
      <c r="I29" s="120" t="s">
        <v>72</v>
      </c>
    </row>
    <row r="30" spans="9:9" x14ac:dyDescent="0.2">
      <c r="I30" s="120" t="s">
        <v>73</v>
      </c>
    </row>
    <row r="31" spans="9:9" x14ac:dyDescent="0.2">
      <c r="I31" s="120" t="s">
        <v>74</v>
      </c>
    </row>
    <row r="32" spans="9:9" x14ac:dyDescent="0.2">
      <c r="I32" s="120" t="s">
        <v>75</v>
      </c>
    </row>
    <row r="33" spans="9:9" x14ac:dyDescent="0.2">
      <c r="I33" s="120" t="s">
        <v>76</v>
      </c>
    </row>
    <row r="34" spans="9:9" x14ac:dyDescent="0.2">
      <c r="I34" s="120" t="s">
        <v>77</v>
      </c>
    </row>
    <row r="35" spans="9:9" x14ac:dyDescent="0.2">
      <c r="I35" s="120" t="s">
        <v>78</v>
      </c>
    </row>
    <row r="36" spans="9:9" x14ac:dyDescent="0.2">
      <c r="I36" s="120" t="s">
        <v>79</v>
      </c>
    </row>
    <row r="37" spans="9:9" x14ac:dyDescent="0.2">
      <c r="I37" s="120" t="s">
        <v>80</v>
      </c>
    </row>
    <row r="38" spans="9:9" x14ac:dyDescent="0.2">
      <c r="I38" s="120" t="s">
        <v>81</v>
      </c>
    </row>
    <row r="39" spans="9:9" x14ac:dyDescent="0.2">
      <c r="I39" s="120" t="s">
        <v>82</v>
      </c>
    </row>
    <row r="40" spans="9:9" x14ac:dyDescent="0.2">
      <c r="I40" s="120" t="s">
        <v>83</v>
      </c>
    </row>
    <row r="41" spans="9:9" x14ac:dyDescent="0.2">
      <c r="I41" s="120" t="s">
        <v>84</v>
      </c>
    </row>
    <row r="42" spans="9:9" x14ac:dyDescent="0.2">
      <c r="I42" s="120" t="s">
        <v>85</v>
      </c>
    </row>
    <row r="43" spans="9:9" x14ac:dyDescent="0.2">
      <c r="I43" s="123" t="s">
        <v>86</v>
      </c>
    </row>
    <row r="44" spans="9:9" x14ac:dyDescent="0.2">
      <c r="I44" s="120" t="s">
        <v>87</v>
      </c>
    </row>
    <row r="45" spans="9:9" x14ac:dyDescent="0.2">
      <c r="I45" s="120" t="s">
        <v>88</v>
      </c>
    </row>
    <row r="46" spans="9:9" x14ac:dyDescent="0.2">
      <c r="I46" s="120" t="s">
        <v>89</v>
      </c>
    </row>
    <row r="47" spans="9:9" x14ac:dyDescent="0.2">
      <c r="I47" s="120" t="s">
        <v>90</v>
      </c>
    </row>
    <row r="48" spans="9:9" x14ac:dyDescent="0.2">
      <c r="I48" s="120" t="s">
        <v>91</v>
      </c>
    </row>
    <row r="49" spans="9:9" x14ac:dyDescent="0.2">
      <c r="I49" s="120" t="s">
        <v>92</v>
      </c>
    </row>
    <row r="50" spans="9:9" x14ac:dyDescent="0.2">
      <c r="I50" s="120" t="s">
        <v>93</v>
      </c>
    </row>
    <row r="51" spans="9:9" x14ac:dyDescent="0.2">
      <c r="I51" s="120" t="s">
        <v>94</v>
      </c>
    </row>
    <row r="52" spans="9:9" x14ac:dyDescent="0.2">
      <c r="I52" s="120" t="s">
        <v>95</v>
      </c>
    </row>
    <row r="53" spans="9:9" x14ac:dyDescent="0.2">
      <c r="I53" s="120" t="s">
        <v>96</v>
      </c>
    </row>
    <row r="54" spans="9:9" x14ac:dyDescent="0.2">
      <c r="I54" s="120" t="s">
        <v>97</v>
      </c>
    </row>
    <row r="55" spans="9:9" x14ac:dyDescent="0.2">
      <c r="I55" s="120" t="s">
        <v>98</v>
      </c>
    </row>
    <row r="56" spans="9:9" x14ac:dyDescent="0.2">
      <c r="I56" s="120" t="s">
        <v>99</v>
      </c>
    </row>
    <row r="57" spans="9:9" x14ac:dyDescent="0.2">
      <c r="I57" s="120" t="s">
        <v>100</v>
      </c>
    </row>
    <row r="58" spans="9:9" x14ac:dyDescent="0.2">
      <c r="I58" s="120" t="s">
        <v>101</v>
      </c>
    </row>
    <row r="59" spans="9:9" x14ac:dyDescent="0.2">
      <c r="I59" s="120" t="s">
        <v>102</v>
      </c>
    </row>
    <row r="60" spans="9:9" x14ac:dyDescent="0.2">
      <c r="I60" s="120" t="s">
        <v>103</v>
      </c>
    </row>
    <row r="61" spans="9:9" x14ac:dyDescent="0.2">
      <c r="I61" s="120" t="s">
        <v>104</v>
      </c>
    </row>
    <row r="62" spans="9:9" x14ac:dyDescent="0.2">
      <c r="I62" s="120" t="s">
        <v>105</v>
      </c>
    </row>
    <row r="63" spans="9:9" x14ac:dyDescent="0.2">
      <c r="I63" s="120" t="s">
        <v>106</v>
      </c>
    </row>
    <row r="64" spans="9:9" x14ac:dyDescent="0.2">
      <c r="I64" s="120" t="s">
        <v>107</v>
      </c>
    </row>
    <row r="65" spans="9:9" x14ac:dyDescent="0.2">
      <c r="I65" s="120" t="s">
        <v>108</v>
      </c>
    </row>
    <row r="66" spans="9:9" x14ac:dyDescent="0.2">
      <c r="I66" s="120" t="s">
        <v>109</v>
      </c>
    </row>
    <row r="67" spans="9:9" x14ac:dyDescent="0.2">
      <c r="I67" s="120" t="s">
        <v>110</v>
      </c>
    </row>
    <row r="68" spans="9:9" x14ac:dyDescent="0.2">
      <c r="I68" s="120" t="s">
        <v>111</v>
      </c>
    </row>
    <row r="69" spans="9:9" x14ac:dyDescent="0.2">
      <c r="I69" s="120" t="s">
        <v>112</v>
      </c>
    </row>
    <row r="70" spans="9:9" x14ac:dyDescent="0.2">
      <c r="I70" s="120" t="s">
        <v>113</v>
      </c>
    </row>
    <row r="71" spans="9:9" x14ac:dyDescent="0.2">
      <c r="I71" s="120" t="s">
        <v>114</v>
      </c>
    </row>
    <row r="72" spans="9:9" x14ac:dyDescent="0.2">
      <c r="I72" s="120" t="s">
        <v>115</v>
      </c>
    </row>
    <row r="73" spans="9:9" x14ac:dyDescent="0.2">
      <c r="I73" s="120" t="s">
        <v>116</v>
      </c>
    </row>
    <row r="74" spans="9:9" x14ac:dyDescent="0.2">
      <c r="I74" s="120" t="s">
        <v>117</v>
      </c>
    </row>
    <row r="75" spans="9:9" x14ac:dyDescent="0.2">
      <c r="I75" s="120" t="s">
        <v>118</v>
      </c>
    </row>
    <row r="76" spans="9:9" x14ac:dyDescent="0.2">
      <c r="I76" s="120" t="s">
        <v>119</v>
      </c>
    </row>
    <row r="77" spans="9:9" x14ac:dyDescent="0.2">
      <c r="I77" s="120" t="s">
        <v>120</v>
      </c>
    </row>
    <row r="78" spans="9:9" x14ac:dyDescent="0.2">
      <c r="I78" s="120" t="s">
        <v>121</v>
      </c>
    </row>
    <row r="79" spans="9:9" x14ac:dyDescent="0.2">
      <c r="I79" s="120" t="s">
        <v>122</v>
      </c>
    </row>
    <row r="80" spans="9:9" x14ac:dyDescent="0.2">
      <c r="I80" s="120" t="s">
        <v>123</v>
      </c>
    </row>
    <row r="81" spans="9:9" x14ac:dyDescent="0.2">
      <c r="I81" s="120" t="s">
        <v>124</v>
      </c>
    </row>
    <row r="82" spans="9:9" x14ac:dyDescent="0.2">
      <c r="I82" s="120" t="s">
        <v>125</v>
      </c>
    </row>
    <row r="83" spans="9:9" x14ac:dyDescent="0.2">
      <c r="I83" s="120" t="s">
        <v>126</v>
      </c>
    </row>
    <row r="84" spans="9:9" x14ac:dyDescent="0.2">
      <c r="I84" s="120" t="s">
        <v>127</v>
      </c>
    </row>
    <row r="85" spans="9:9" x14ac:dyDescent="0.2">
      <c r="I85" s="120" t="s">
        <v>128</v>
      </c>
    </row>
    <row r="86" spans="9:9" x14ac:dyDescent="0.2">
      <c r="I86" s="120" t="s">
        <v>129</v>
      </c>
    </row>
    <row r="87" spans="9:9" x14ac:dyDescent="0.2">
      <c r="I87" s="120" t="s">
        <v>130</v>
      </c>
    </row>
    <row r="88" spans="9:9" x14ac:dyDescent="0.2">
      <c r="I88" s="120" t="s">
        <v>131</v>
      </c>
    </row>
    <row r="89" spans="9:9" x14ac:dyDescent="0.2">
      <c r="I89" s="120" t="s">
        <v>132</v>
      </c>
    </row>
    <row r="90" spans="9:9" x14ac:dyDescent="0.2">
      <c r="I90" s="120" t="s">
        <v>133</v>
      </c>
    </row>
    <row r="91" spans="9:9" x14ac:dyDescent="0.2">
      <c r="I91" s="120" t="s">
        <v>134</v>
      </c>
    </row>
    <row r="92" spans="9:9" x14ac:dyDescent="0.2">
      <c r="I92" s="120" t="s">
        <v>135</v>
      </c>
    </row>
    <row r="93" spans="9:9" x14ac:dyDescent="0.2">
      <c r="I93" s="120" t="s">
        <v>136</v>
      </c>
    </row>
    <row r="94" spans="9:9" x14ac:dyDescent="0.2">
      <c r="I94" s="120" t="s">
        <v>137</v>
      </c>
    </row>
    <row r="95" spans="9:9" x14ac:dyDescent="0.2">
      <c r="I95" s="120" t="s">
        <v>138</v>
      </c>
    </row>
    <row r="96" spans="9:9" x14ac:dyDescent="0.2">
      <c r="I96" s="120" t="s">
        <v>139</v>
      </c>
    </row>
    <row r="97" spans="9:9" x14ac:dyDescent="0.2">
      <c r="I97" s="120" t="s">
        <v>140</v>
      </c>
    </row>
    <row r="98" spans="9:9" x14ac:dyDescent="0.2">
      <c r="I98" s="120" t="s">
        <v>141</v>
      </c>
    </row>
    <row r="99" spans="9:9" x14ac:dyDescent="0.2">
      <c r="I99" s="120" t="s">
        <v>142</v>
      </c>
    </row>
    <row r="100" spans="9:9" x14ac:dyDescent="0.2">
      <c r="I100" s="124" t="s">
        <v>143</v>
      </c>
    </row>
    <row r="101" spans="9:9" x14ac:dyDescent="0.2">
      <c r="I101" s="120" t="s">
        <v>144</v>
      </c>
    </row>
    <row r="102" spans="9:9" x14ac:dyDescent="0.2">
      <c r="I102" s="120" t="s">
        <v>145</v>
      </c>
    </row>
    <row r="103" spans="9:9" x14ac:dyDescent="0.2">
      <c r="I103" s="120" t="s">
        <v>146</v>
      </c>
    </row>
    <row r="104" spans="9:9" x14ac:dyDescent="0.2">
      <c r="I104" s="120" t="s">
        <v>147</v>
      </c>
    </row>
    <row r="105" spans="9:9" x14ac:dyDescent="0.2">
      <c r="I105" s="120" t="s">
        <v>148</v>
      </c>
    </row>
    <row r="106" spans="9:9" x14ac:dyDescent="0.2">
      <c r="I106" s="120" t="s">
        <v>149</v>
      </c>
    </row>
    <row r="107" spans="9:9" x14ac:dyDescent="0.2">
      <c r="I107" s="120" t="s">
        <v>150</v>
      </c>
    </row>
    <row r="108" spans="9:9" x14ac:dyDescent="0.2">
      <c r="I108" s="120" t="s">
        <v>151</v>
      </c>
    </row>
    <row r="109" spans="9:9" x14ac:dyDescent="0.2">
      <c r="I109" s="120" t="s">
        <v>152</v>
      </c>
    </row>
    <row r="110" spans="9:9" x14ac:dyDescent="0.2">
      <c r="I110" s="120" t="s">
        <v>153</v>
      </c>
    </row>
    <row r="111" spans="9:9" x14ac:dyDescent="0.2">
      <c r="I111" s="120" t="s">
        <v>154</v>
      </c>
    </row>
    <row r="112" spans="9:9" x14ac:dyDescent="0.2">
      <c r="I112" s="120" t="s">
        <v>155</v>
      </c>
    </row>
    <row r="113" spans="9:9" x14ac:dyDescent="0.2">
      <c r="I113" s="120" t="s">
        <v>156</v>
      </c>
    </row>
    <row r="114" spans="9:9" x14ac:dyDescent="0.2">
      <c r="I114" s="120" t="s">
        <v>157</v>
      </c>
    </row>
    <row r="115" spans="9:9" x14ac:dyDescent="0.2">
      <c r="I115" s="124" t="s">
        <v>158</v>
      </c>
    </row>
    <row r="116" spans="9:9" x14ac:dyDescent="0.2">
      <c r="I116" s="120" t="s">
        <v>159</v>
      </c>
    </row>
    <row r="117" spans="9:9" x14ac:dyDescent="0.2">
      <c r="I117" s="120" t="s">
        <v>160</v>
      </c>
    </row>
    <row r="118" spans="9:9" x14ac:dyDescent="0.2">
      <c r="I118" s="120" t="s">
        <v>161</v>
      </c>
    </row>
    <row r="119" spans="9:9" x14ac:dyDescent="0.2">
      <c r="I119" s="120" t="s">
        <v>162</v>
      </c>
    </row>
    <row r="120" spans="9:9" x14ac:dyDescent="0.2">
      <c r="I120" s="120" t="s">
        <v>163</v>
      </c>
    </row>
    <row r="121" spans="9:9" x14ac:dyDescent="0.2">
      <c r="I121" s="120" t="s">
        <v>164</v>
      </c>
    </row>
    <row r="122" spans="9:9" x14ac:dyDescent="0.2">
      <c r="I122" s="120" t="s">
        <v>165</v>
      </c>
    </row>
    <row r="123" spans="9:9" x14ac:dyDescent="0.2">
      <c r="I123" s="120" t="s">
        <v>166</v>
      </c>
    </row>
    <row r="124" spans="9:9" x14ac:dyDescent="0.2">
      <c r="I124" s="120" t="s">
        <v>167</v>
      </c>
    </row>
    <row r="125" spans="9:9" x14ac:dyDescent="0.2">
      <c r="I125" s="120" t="s">
        <v>168</v>
      </c>
    </row>
    <row r="126" spans="9:9" x14ac:dyDescent="0.2">
      <c r="I126" s="120" t="s">
        <v>169</v>
      </c>
    </row>
    <row r="127" spans="9:9" x14ac:dyDescent="0.2">
      <c r="I127" s="120" t="s">
        <v>170</v>
      </c>
    </row>
    <row r="128" spans="9:9" x14ac:dyDescent="0.2">
      <c r="I128" s="120" t="s">
        <v>171</v>
      </c>
    </row>
    <row r="129" spans="9:9" x14ac:dyDescent="0.2">
      <c r="I129" s="120" t="s">
        <v>172</v>
      </c>
    </row>
    <row r="130" spans="9:9" x14ac:dyDescent="0.2">
      <c r="I130" s="120" t="s">
        <v>173</v>
      </c>
    </row>
    <row r="131" spans="9:9" x14ac:dyDescent="0.2">
      <c r="I131" s="120" t="s">
        <v>174</v>
      </c>
    </row>
    <row r="132" spans="9:9" x14ac:dyDescent="0.2">
      <c r="I132" s="120" t="s">
        <v>175</v>
      </c>
    </row>
    <row r="133" spans="9:9" x14ac:dyDescent="0.2">
      <c r="I133" s="120" t="s">
        <v>176</v>
      </c>
    </row>
    <row r="134" spans="9:9" x14ac:dyDescent="0.2">
      <c r="I134" s="120" t="s">
        <v>177</v>
      </c>
    </row>
    <row r="135" spans="9:9" x14ac:dyDescent="0.2">
      <c r="I135" s="120" t="s">
        <v>178</v>
      </c>
    </row>
    <row r="136" spans="9:9" x14ac:dyDescent="0.2">
      <c r="I136" s="120" t="s">
        <v>179</v>
      </c>
    </row>
    <row r="137" spans="9:9" x14ac:dyDescent="0.2">
      <c r="I137" s="120" t="s">
        <v>180</v>
      </c>
    </row>
    <row r="138" spans="9:9" x14ac:dyDescent="0.2">
      <c r="I138" s="120" t="s">
        <v>181</v>
      </c>
    </row>
    <row r="139" spans="9:9" x14ac:dyDescent="0.2">
      <c r="I139" s="120" t="s">
        <v>182</v>
      </c>
    </row>
    <row r="140" spans="9:9" x14ac:dyDescent="0.2">
      <c r="I140" s="120" t="s">
        <v>183</v>
      </c>
    </row>
    <row r="141" spans="9:9" x14ac:dyDescent="0.2">
      <c r="I141" s="120" t="s">
        <v>184</v>
      </c>
    </row>
    <row r="142" spans="9:9" x14ac:dyDescent="0.2">
      <c r="I142" s="120" t="s">
        <v>185</v>
      </c>
    </row>
    <row r="143" spans="9:9" x14ac:dyDescent="0.2">
      <c r="I143" s="120" t="s">
        <v>186</v>
      </c>
    </row>
    <row r="144" spans="9:9" x14ac:dyDescent="0.2">
      <c r="I144" s="120" t="s">
        <v>187</v>
      </c>
    </row>
    <row r="145" spans="9:9" x14ac:dyDescent="0.2">
      <c r="I145" s="120" t="s">
        <v>188</v>
      </c>
    </row>
    <row r="146" spans="9:9" x14ac:dyDescent="0.2">
      <c r="I146" s="120" t="s">
        <v>189</v>
      </c>
    </row>
    <row r="147" spans="9:9" x14ac:dyDescent="0.2">
      <c r="I147" s="120" t="s">
        <v>190</v>
      </c>
    </row>
    <row r="148" spans="9:9" x14ac:dyDescent="0.2">
      <c r="I148" s="120" t="s">
        <v>191</v>
      </c>
    </row>
    <row r="149" spans="9:9" x14ac:dyDescent="0.2">
      <c r="I149" s="124" t="s">
        <v>192</v>
      </c>
    </row>
    <row r="150" spans="9:9" x14ac:dyDescent="0.2">
      <c r="I150" s="120" t="s">
        <v>193</v>
      </c>
    </row>
    <row r="151" spans="9:9" x14ac:dyDescent="0.2">
      <c r="I151" s="120" t="s">
        <v>194</v>
      </c>
    </row>
    <row r="152" spans="9:9" x14ac:dyDescent="0.2">
      <c r="I152" s="120" t="s">
        <v>195</v>
      </c>
    </row>
    <row r="153" spans="9:9" x14ac:dyDescent="0.2">
      <c r="I153" s="120" t="s">
        <v>196</v>
      </c>
    </row>
    <row r="154" spans="9:9" x14ac:dyDescent="0.2">
      <c r="I154" s="120" t="s">
        <v>197</v>
      </c>
    </row>
    <row r="155" spans="9:9" x14ac:dyDescent="0.2">
      <c r="I155" s="120" t="s">
        <v>198</v>
      </c>
    </row>
    <row r="156" spans="9:9" x14ac:dyDescent="0.2">
      <c r="I156" s="120" t="s">
        <v>199</v>
      </c>
    </row>
    <row r="157" spans="9:9" x14ac:dyDescent="0.2">
      <c r="I157" s="120" t="s">
        <v>200</v>
      </c>
    </row>
    <row r="158" spans="9:9" x14ac:dyDescent="0.2">
      <c r="I158" s="120" t="s">
        <v>201</v>
      </c>
    </row>
    <row r="159" spans="9:9" x14ac:dyDescent="0.2">
      <c r="I159" s="120" t="s">
        <v>202</v>
      </c>
    </row>
    <row r="160" spans="9:9" x14ac:dyDescent="0.2">
      <c r="I160" s="120" t="s">
        <v>203</v>
      </c>
    </row>
    <row r="161" spans="9:9" x14ac:dyDescent="0.2">
      <c r="I161" s="120" t="s">
        <v>204</v>
      </c>
    </row>
    <row r="162" spans="9:9" x14ac:dyDescent="0.2">
      <c r="I162" s="120" t="s">
        <v>205</v>
      </c>
    </row>
    <row r="163" spans="9:9" x14ac:dyDescent="0.2">
      <c r="I163" s="120" t="s">
        <v>206</v>
      </c>
    </row>
    <row r="164" spans="9:9" x14ac:dyDescent="0.2">
      <c r="I164" s="120" t="s">
        <v>207</v>
      </c>
    </row>
    <row r="165" spans="9:9" x14ac:dyDescent="0.2">
      <c r="I165" s="120" t="s">
        <v>208</v>
      </c>
    </row>
    <row r="166" spans="9:9" x14ac:dyDescent="0.2">
      <c r="I166" s="120" t="s">
        <v>209</v>
      </c>
    </row>
    <row r="167" spans="9:9" x14ac:dyDescent="0.2">
      <c r="I167" s="120" t="s">
        <v>210</v>
      </c>
    </row>
    <row r="168" spans="9:9" x14ac:dyDescent="0.2">
      <c r="I168" s="120" t="s">
        <v>211</v>
      </c>
    </row>
    <row r="169" spans="9:9" x14ac:dyDescent="0.2">
      <c r="I169" s="120" t="s">
        <v>212</v>
      </c>
    </row>
    <row r="170" spans="9:9" x14ac:dyDescent="0.2">
      <c r="I170" s="120" t="s">
        <v>213</v>
      </c>
    </row>
    <row r="171" spans="9:9" x14ac:dyDescent="0.2">
      <c r="I171" s="120" t="s">
        <v>214</v>
      </c>
    </row>
    <row r="172" spans="9:9" x14ac:dyDescent="0.2">
      <c r="I172" s="120" t="s">
        <v>215</v>
      </c>
    </row>
    <row r="173" spans="9:9" x14ac:dyDescent="0.2">
      <c r="I173" s="120" t="s">
        <v>216</v>
      </c>
    </row>
    <row r="174" spans="9:9" x14ac:dyDescent="0.2">
      <c r="I174" s="120" t="s">
        <v>217</v>
      </c>
    </row>
    <row r="175" spans="9:9" x14ac:dyDescent="0.2">
      <c r="I175" s="120" t="s">
        <v>218</v>
      </c>
    </row>
    <row r="176" spans="9:9" x14ac:dyDescent="0.2">
      <c r="I176" s="120" t="s">
        <v>219</v>
      </c>
    </row>
    <row r="177" spans="9:9" x14ac:dyDescent="0.2">
      <c r="I177" s="120" t="s">
        <v>220</v>
      </c>
    </row>
    <row r="178" spans="9:9" x14ac:dyDescent="0.2">
      <c r="I178" s="120" t="s">
        <v>221</v>
      </c>
    </row>
    <row r="179" spans="9:9" x14ac:dyDescent="0.2">
      <c r="I179" s="120" t="s">
        <v>222</v>
      </c>
    </row>
    <row r="180" spans="9:9" x14ac:dyDescent="0.2">
      <c r="I180" s="120" t="s">
        <v>223</v>
      </c>
    </row>
    <row r="181" spans="9:9" x14ac:dyDescent="0.2">
      <c r="I181" s="120" t="s">
        <v>224</v>
      </c>
    </row>
    <row r="182" spans="9:9" x14ac:dyDescent="0.2">
      <c r="I182" s="120" t="s">
        <v>225</v>
      </c>
    </row>
    <row r="183" spans="9:9" x14ac:dyDescent="0.2">
      <c r="I183" s="120" t="s">
        <v>226</v>
      </c>
    </row>
    <row r="184" spans="9:9" x14ac:dyDescent="0.2">
      <c r="I184" s="120" t="s">
        <v>227</v>
      </c>
    </row>
    <row r="185" spans="9:9" x14ac:dyDescent="0.2">
      <c r="I185" s="120" t="s">
        <v>228</v>
      </c>
    </row>
    <row r="186" spans="9:9" x14ac:dyDescent="0.2">
      <c r="I186" s="120" t="s">
        <v>229</v>
      </c>
    </row>
    <row r="187" spans="9:9" x14ac:dyDescent="0.2">
      <c r="I187" s="120" t="s">
        <v>230</v>
      </c>
    </row>
    <row r="188" spans="9:9" x14ac:dyDescent="0.2">
      <c r="I188" s="120" t="s">
        <v>231</v>
      </c>
    </row>
    <row r="189" spans="9:9" x14ac:dyDescent="0.2">
      <c r="I189" s="120" t="s">
        <v>232</v>
      </c>
    </row>
    <row r="190" spans="9:9" x14ac:dyDescent="0.2">
      <c r="I190" s="120" t="s">
        <v>233</v>
      </c>
    </row>
    <row r="191" spans="9:9" x14ac:dyDescent="0.2">
      <c r="I191" s="120" t="s">
        <v>234</v>
      </c>
    </row>
    <row r="192" spans="9:9" x14ac:dyDescent="0.2">
      <c r="I192" s="120" t="s">
        <v>235</v>
      </c>
    </row>
    <row r="193" spans="9:9" x14ac:dyDescent="0.2">
      <c r="I193" s="120" t="s">
        <v>236</v>
      </c>
    </row>
    <row r="194" spans="9:9" x14ac:dyDescent="0.2">
      <c r="I194" s="120" t="s">
        <v>237</v>
      </c>
    </row>
    <row r="195" spans="9:9" x14ac:dyDescent="0.2">
      <c r="I195" s="120" t="s">
        <v>238</v>
      </c>
    </row>
    <row r="196" spans="9:9" x14ac:dyDescent="0.2">
      <c r="I196" s="120" t="s">
        <v>239</v>
      </c>
    </row>
    <row r="197" spans="9:9" x14ac:dyDescent="0.2">
      <c r="I197" s="120" t="s">
        <v>240</v>
      </c>
    </row>
    <row r="198" spans="9:9" x14ac:dyDescent="0.2">
      <c r="I198" s="120" t="s">
        <v>241</v>
      </c>
    </row>
    <row r="199" spans="9:9" x14ac:dyDescent="0.2">
      <c r="I199" s="120" t="s">
        <v>242</v>
      </c>
    </row>
    <row r="200" spans="9:9" x14ac:dyDescent="0.2">
      <c r="I200" s="120" t="s">
        <v>243</v>
      </c>
    </row>
    <row r="201" spans="9:9" x14ac:dyDescent="0.2">
      <c r="I201" s="120" t="s">
        <v>244</v>
      </c>
    </row>
    <row r="202" spans="9:9" x14ac:dyDescent="0.2">
      <c r="I202" s="120" t="s">
        <v>245</v>
      </c>
    </row>
    <row r="203" spans="9:9" x14ac:dyDescent="0.2">
      <c r="I203" s="120" t="s">
        <v>246</v>
      </c>
    </row>
    <row r="204" spans="9:9" x14ac:dyDescent="0.2">
      <c r="I204" s="120" t="s">
        <v>247</v>
      </c>
    </row>
    <row r="205" spans="9:9" x14ac:dyDescent="0.2">
      <c r="I205" s="120" t="s">
        <v>248</v>
      </c>
    </row>
    <row r="206" spans="9:9" x14ac:dyDescent="0.2">
      <c r="I206" s="120" t="s">
        <v>249</v>
      </c>
    </row>
    <row r="207" spans="9:9" x14ac:dyDescent="0.2">
      <c r="I207" s="120" t="s">
        <v>250</v>
      </c>
    </row>
    <row r="208" spans="9:9" x14ac:dyDescent="0.2">
      <c r="I208" s="120" t="s">
        <v>251</v>
      </c>
    </row>
    <row r="209" spans="9:9" x14ac:dyDescent="0.2">
      <c r="I209" s="120" t="s">
        <v>252</v>
      </c>
    </row>
    <row r="210" spans="9:9" x14ac:dyDescent="0.2">
      <c r="I210" s="120" t="s">
        <v>253</v>
      </c>
    </row>
    <row r="211" spans="9:9" x14ac:dyDescent="0.2">
      <c r="I211" s="120" t="s">
        <v>254</v>
      </c>
    </row>
    <row r="212" spans="9:9" x14ac:dyDescent="0.2">
      <c r="I212" s="120" t="s">
        <v>255</v>
      </c>
    </row>
    <row r="213" spans="9:9" x14ac:dyDescent="0.2">
      <c r="I213" s="120" t="s">
        <v>256</v>
      </c>
    </row>
    <row r="214" spans="9:9" x14ac:dyDescent="0.2">
      <c r="I214" s="120" t="s">
        <v>257</v>
      </c>
    </row>
    <row r="215" spans="9:9" x14ac:dyDescent="0.2">
      <c r="I215" s="120" t="s">
        <v>258</v>
      </c>
    </row>
    <row r="216" spans="9:9" x14ac:dyDescent="0.2">
      <c r="I216" s="120" t="s">
        <v>259</v>
      </c>
    </row>
    <row r="217" spans="9:9" x14ac:dyDescent="0.2">
      <c r="I217" s="120" t="s">
        <v>260</v>
      </c>
    </row>
    <row r="218" spans="9:9" x14ac:dyDescent="0.2">
      <c r="I218" s="120" t="s">
        <v>261</v>
      </c>
    </row>
    <row r="219" spans="9:9" x14ac:dyDescent="0.2">
      <c r="I219" s="120" t="s">
        <v>262</v>
      </c>
    </row>
    <row r="220" spans="9:9" x14ac:dyDescent="0.2">
      <c r="I220" s="120" t="s">
        <v>263</v>
      </c>
    </row>
    <row r="221" spans="9:9" x14ac:dyDescent="0.2">
      <c r="I221" s="120" t="s">
        <v>264</v>
      </c>
    </row>
    <row r="222" spans="9:9" x14ac:dyDescent="0.2">
      <c r="I222" s="120" t="s">
        <v>265</v>
      </c>
    </row>
    <row r="223" spans="9:9" x14ac:dyDescent="0.2">
      <c r="I223" s="120" t="s">
        <v>266</v>
      </c>
    </row>
    <row r="224" spans="9:9" x14ac:dyDescent="0.2">
      <c r="I224" s="120" t="s">
        <v>267</v>
      </c>
    </row>
    <row r="225" spans="9:9" x14ac:dyDescent="0.2">
      <c r="I225" s="120" t="s">
        <v>268</v>
      </c>
    </row>
    <row r="226" spans="9:9" x14ac:dyDescent="0.2">
      <c r="I226" s="120" t="s">
        <v>269</v>
      </c>
    </row>
    <row r="227" spans="9:9" ht="13.5" thickBot="1" x14ac:dyDescent="0.25">
      <c r="I227" s="125" t="s">
        <v>270</v>
      </c>
    </row>
  </sheetData>
  <autoFilter ref="I1:I227" xr:uid="{00000000-0009-0000-0000-000002000000}">
    <sortState xmlns:xlrd2="http://schemas.microsoft.com/office/spreadsheetml/2017/richdata2" ref="I2:I228">
      <sortCondition ref="I1:I227"/>
    </sortState>
  </autoFilter>
  <sortState xmlns:xlrd2="http://schemas.microsoft.com/office/spreadsheetml/2017/richdata2"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Rüschen, Michaela</dc:creator>
  <cp:lastModifiedBy>Senator, Dorota</cp:lastModifiedBy>
  <cp:lastPrinted>2021-10-25T08:36:03Z</cp:lastPrinted>
  <dcterms:created xsi:type="dcterms:W3CDTF">2008-09-12T10:10:58Z</dcterms:created>
  <dcterms:modified xsi:type="dcterms:W3CDTF">2026-02-25T12:59:41Z</dcterms:modified>
</cp:coreProperties>
</file>